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근무표" sheetId="1" state="visible" r:id="rId3"/>
    <sheet name="변경대장" sheetId="2" state="visible" r:id="rId4"/>
    <sheet name="사용법" sheetId="3" state="visible" r:id="rId5"/>
  </sheets>
  <definedNames>
    <definedName function="false" hidden="false" localSheetId="0" name="_xlnm.Print_Titles" vbProcedure="false">근무표!$A:$B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<sst xmlns="http://schemas.openxmlformats.org/spreadsheetml/2006/main" count="265" uniqueCount="60">
  <si>
    <r>
      <rPr>
        <b val="true"/>
        <sz val="14"/>
        <rFont val="Noto Sans CJK SC"/>
        <family val="2"/>
      </rPr>
      <t xml:space="preserve">월간 근무표 </t>
    </r>
    <r>
      <rPr>
        <b val="true"/>
        <sz val="14"/>
        <rFont val="맑은 고딕"/>
        <family val="0"/>
        <charset val="1"/>
      </rPr>
      <t xml:space="preserve">(3</t>
    </r>
    <r>
      <rPr>
        <b val="true"/>
        <sz val="14"/>
        <rFont val="Noto Sans CJK SC"/>
        <family val="2"/>
      </rPr>
      <t xml:space="preserve">조 </t>
    </r>
    <r>
      <rPr>
        <b val="true"/>
        <sz val="14"/>
        <rFont val="맑은 고딕"/>
        <family val="0"/>
        <charset val="1"/>
      </rPr>
      <t xml:space="preserve">2</t>
    </r>
    <r>
      <rPr>
        <b val="true"/>
        <sz val="14"/>
        <rFont val="Noto Sans CJK SC"/>
        <family val="2"/>
      </rPr>
      <t xml:space="preserve">교대 </t>
    </r>
    <r>
      <rPr>
        <b val="true"/>
        <sz val="14"/>
        <rFont val="맑은 고딕"/>
        <family val="0"/>
        <charset val="1"/>
      </rPr>
      <t xml:space="preserve">· </t>
    </r>
    <r>
      <rPr>
        <b val="true"/>
        <sz val="14"/>
        <rFont val="Noto Sans CJK SC"/>
        <family val="2"/>
      </rPr>
      <t xml:space="preserve">주주휴야야휴</t>
    </r>
    <r>
      <rPr>
        <b val="true"/>
        <sz val="14"/>
        <rFont val="맑은 고딕"/>
        <family val="0"/>
        <charset val="1"/>
      </rPr>
      <t xml:space="preserve">)</t>
    </r>
  </si>
  <si>
    <t xml:space="preserve">시작일</t>
  </si>
  <si>
    <t xml:space="preserve">주간 필요 인원</t>
  </si>
  <si>
    <t xml:space="preserve">야간 필요 인원</t>
  </si>
  <si>
    <r>
      <rPr>
        <sz val="9"/>
        <color rgb="FF7F7F7F"/>
        <rFont val="Noto Sans CJK SC"/>
        <family val="2"/>
      </rPr>
      <t xml:space="preserve">← 노란 칸만 바꾸면 날짜</t>
    </r>
    <r>
      <rPr>
        <sz val="9"/>
        <color rgb="FF7F7F7F"/>
        <rFont val="맑은 고딕"/>
        <family val="0"/>
        <charset val="1"/>
      </rPr>
      <t xml:space="preserve">·</t>
    </r>
    <r>
      <rPr>
        <sz val="9"/>
        <color rgb="FF7F7F7F"/>
        <rFont val="Noto Sans CJK SC"/>
        <family val="2"/>
      </rPr>
      <t xml:space="preserve">요일</t>
    </r>
    <r>
      <rPr>
        <sz val="9"/>
        <color rgb="FF7F7F7F"/>
        <rFont val="맑은 고딕"/>
        <family val="0"/>
        <charset val="1"/>
      </rPr>
      <t xml:space="preserve">·</t>
    </r>
    <r>
      <rPr>
        <sz val="9"/>
        <color rgb="FF7F7F7F"/>
        <rFont val="Noto Sans CJK SC"/>
        <family val="2"/>
      </rPr>
      <t xml:space="preserve">인원 확인이 자동으로 바뀝니다</t>
    </r>
  </si>
  <si>
    <t xml:space="preserve">근무자</t>
  </si>
  <si>
    <t xml:space="preserve">조</t>
  </si>
  <si>
    <t xml:space="preserve">주</t>
  </si>
  <si>
    <t xml:space="preserve">야</t>
  </si>
  <si>
    <t xml:space="preserve">휴</t>
  </si>
  <si>
    <t xml:space="preserve">G1</t>
  </si>
  <si>
    <t xml:space="preserve">E1</t>
  </si>
  <si>
    <t xml:space="preserve">E2</t>
  </si>
  <si>
    <t xml:space="preserve">ED</t>
  </si>
  <si>
    <t xml:space="preserve">합계</t>
  </si>
  <si>
    <t xml:space="preserve">날짜 확인</t>
  </si>
  <si>
    <t xml:space="preserve">A1</t>
  </si>
  <si>
    <r>
      <rPr>
        <b val="true"/>
        <sz val="11"/>
        <rFont val="맑은 고딕"/>
        <family val="0"/>
        <charset val="1"/>
      </rPr>
      <t xml:space="preserve">A</t>
    </r>
    <r>
      <rPr>
        <b val="true"/>
        <sz val="11"/>
        <rFont val="Noto Sans CJK SC"/>
        <family val="2"/>
      </rPr>
      <t xml:space="preserve">조</t>
    </r>
  </si>
  <si>
    <t xml:space="preserve">A2</t>
  </si>
  <si>
    <t xml:space="preserve">B1</t>
  </si>
  <si>
    <r>
      <rPr>
        <b val="true"/>
        <sz val="11"/>
        <rFont val="맑은 고딕"/>
        <family val="0"/>
        <charset val="1"/>
      </rPr>
      <t xml:space="preserve">B</t>
    </r>
    <r>
      <rPr>
        <b val="true"/>
        <sz val="11"/>
        <rFont val="Noto Sans CJK SC"/>
        <family val="2"/>
      </rPr>
      <t xml:space="preserve">조</t>
    </r>
  </si>
  <si>
    <t xml:space="preserve">B2</t>
  </si>
  <si>
    <t xml:space="preserve">C1</t>
  </si>
  <si>
    <r>
      <rPr>
        <b val="true"/>
        <sz val="11"/>
        <rFont val="맑은 고딕"/>
        <family val="0"/>
        <charset val="1"/>
      </rPr>
      <t xml:space="preserve">C</t>
    </r>
    <r>
      <rPr>
        <b val="true"/>
        <sz val="11"/>
        <rFont val="Noto Sans CJK SC"/>
        <family val="2"/>
      </rPr>
      <t xml:space="preserve">조</t>
    </r>
  </si>
  <si>
    <t xml:space="preserve">C2</t>
  </si>
  <si>
    <t xml:space="preserve">주간 인원</t>
  </si>
  <si>
    <t xml:space="preserve">야간 인원</t>
  </si>
  <si>
    <t xml:space="preserve">인원 확인</t>
  </si>
  <si>
    <t xml:space="preserve">범례</t>
  </si>
  <si>
    <r>
      <rPr>
        <sz val="9"/>
        <color rgb="FF404040"/>
        <rFont val="Noto Sans CJK SC"/>
        <family val="2"/>
      </rPr>
      <t xml:space="preserve">주 </t>
    </r>
    <r>
      <rPr>
        <sz val="9"/>
        <color rgb="FF404040"/>
        <rFont val="맑은 고딕"/>
        <family val="0"/>
        <charset val="1"/>
      </rPr>
      <t xml:space="preserve">= </t>
    </r>
    <r>
      <rPr>
        <sz val="9"/>
        <color rgb="FF404040"/>
        <rFont val="Noto Sans CJK SC"/>
        <family val="2"/>
      </rPr>
      <t xml:space="preserve">주간 </t>
    </r>
    <r>
      <rPr>
        <sz val="9"/>
        <color rgb="FF404040"/>
        <rFont val="맑은 고딕"/>
        <family val="0"/>
        <charset val="1"/>
      </rPr>
      <t xml:space="preserve">/ </t>
    </r>
    <r>
      <rPr>
        <sz val="9"/>
        <color rgb="FF404040"/>
        <rFont val="Noto Sans CJK SC"/>
        <family val="2"/>
      </rPr>
      <t xml:space="preserve">야 </t>
    </r>
    <r>
      <rPr>
        <sz val="9"/>
        <color rgb="FF404040"/>
        <rFont val="맑은 고딕"/>
        <family val="0"/>
        <charset val="1"/>
      </rPr>
      <t xml:space="preserve">= </t>
    </r>
    <r>
      <rPr>
        <sz val="9"/>
        <color rgb="FF404040"/>
        <rFont val="Noto Sans CJK SC"/>
        <family val="2"/>
      </rPr>
      <t xml:space="preserve">야간 </t>
    </r>
    <r>
      <rPr>
        <sz val="9"/>
        <color rgb="FF404040"/>
        <rFont val="맑은 고딕"/>
        <family val="0"/>
        <charset val="1"/>
      </rPr>
      <t xml:space="preserve">/ </t>
    </r>
    <r>
      <rPr>
        <sz val="9"/>
        <color rgb="FF404040"/>
        <rFont val="Noto Sans CJK SC"/>
        <family val="2"/>
      </rPr>
      <t xml:space="preserve">휴 </t>
    </r>
    <r>
      <rPr>
        <sz val="9"/>
        <color rgb="FF404040"/>
        <rFont val="맑은 고딕"/>
        <family val="0"/>
        <charset val="1"/>
      </rPr>
      <t xml:space="preserve">= </t>
    </r>
    <r>
      <rPr>
        <sz val="9"/>
        <color rgb="FF404040"/>
        <rFont val="Noto Sans CJK SC"/>
        <family val="2"/>
      </rPr>
      <t xml:space="preserve">휴무 </t>
    </r>
    <r>
      <rPr>
        <sz val="9"/>
        <color rgb="FF404040"/>
        <rFont val="맑은 고딕"/>
        <family val="0"/>
        <charset val="1"/>
      </rPr>
      <t xml:space="preserve">/ G1 = </t>
    </r>
    <r>
      <rPr>
        <sz val="9"/>
        <color rgb="FF404040"/>
        <rFont val="Noto Sans CJK SC"/>
        <family val="2"/>
      </rPr>
      <t xml:space="preserve">연차 </t>
    </r>
    <r>
      <rPr>
        <sz val="9"/>
        <color rgb="FF404040"/>
        <rFont val="맑은 고딕"/>
        <family val="0"/>
        <charset val="1"/>
      </rPr>
      <t xml:space="preserve">/ E1 = </t>
    </r>
    <r>
      <rPr>
        <sz val="9"/>
        <color rgb="FF404040"/>
        <rFont val="Noto Sans CJK SC"/>
        <family val="2"/>
      </rPr>
      <t xml:space="preserve">주간 대치 </t>
    </r>
    <r>
      <rPr>
        <sz val="9"/>
        <color rgb="FF404040"/>
        <rFont val="맑은 고딕"/>
        <family val="0"/>
        <charset val="1"/>
      </rPr>
      <t xml:space="preserve">/ E2 = </t>
    </r>
    <r>
      <rPr>
        <sz val="9"/>
        <color rgb="FF404040"/>
        <rFont val="Noto Sans CJK SC"/>
        <family val="2"/>
      </rPr>
      <t xml:space="preserve">야간 대치 </t>
    </r>
    <r>
      <rPr>
        <sz val="9"/>
        <color rgb="FF404040"/>
        <rFont val="맑은 고딕"/>
        <family val="0"/>
        <charset val="1"/>
      </rPr>
      <t xml:space="preserve">/ ED = 24</t>
    </r>
    <r>
      <rPr>
        <sz val="9"/>
        <color rgb="FF404040"/>
        <rFont val="Noto Sans CJK SC"/>
        <family val="2"/>
      </rPr>
      <t xml:space="preserve">시간 대치</t>
    </r>
  </si>
  <si>
    <r>
      <rPr>
        <sz val="9"/>
        <color rgb="FF404040"/>
        <rFont val="Noto Sans CJK SC"/>
        <family val="2"/>
      </rPr>
      <t xml:space="preserve">잔업은 칸 안에 넣지 말고 </t>
    </r>
    <r>
      <rPr>
        <sz val="9"/>
        <color rgb="FF404040"/>
        <rFont val="맑은 고딕"/>
        <family val="0"/>
        <charset val="1"/>
      </rPr>
      <t xml:space="preserve">'</t>
    </r>
    <r>
      <rPr>
        <sz val="9"/>
        <color rgb="FF404040"/>
        <rFont val="Noto Sans CJK SC"/>
        <family val="2"/>
      </rPr>
      <t xml:space="preserve">변경대장</t>
    </r>
    <r>
      <rPr>
        <sz val="9"/>
        <color rgb="FF404040"/>
        <rFont val="맑은 고딕"/>
        <family val="0"/>
        <charset val="1"/>
      </rPr>
      <t xml:space="preserve">' </t>
    </r>
    <r>
      <rPr>
        <sz val="9"/>
        <color rgb="FF404040"/>
        <rFont val="Noto Sans CJK SC"/>
        <family val="2"/>
      </rPr>
      <t xml:space="preserve">시트에 시간을 숫자로 적습니다</t>
    </r>
    <r>
      <rPr>
        <sz val="9"/>
        <color rgb="FF404040"/>
        <rFont val="맑은 고딕"/>
        <family val="0"/>
        <charset val="1"/>
      </rPr>
      <t xml:space="preserve">. (</t>
    </r>
    <r>
      <rPr>
        <sz val="9"/>
        <color rgb="FF404040"/>
        <rFont val="Noto Sans CJK SC"/>
        <family val="2"/>
      </rPr>
      <t xml:space="preserve">예</t>
    </r>
    <r>
      <rPr>
        <sz val="9"/>
        <color rgb="FF404040"/>
        <rFont val="맑은 고딕"/>
        <family val="0"/>
        <charset val="1"/>
      </rPr>
      <t xml:space="preserve">: 2 → 2</t>
    </r>
    <r>
      <rPr>
        <sz val="9"/>
        <color rgb="FF404040"/>
        <rFont val="Noto Sans CJK SC"/>
        <family val="2"/>
      </rPr>
      <t xml:space="preserve">시간</t>
    </r>
    <r>
      <rPr>
        <sz val="9"/>
        <color rgb="FF404040"/>
        <rFont val="맑은 고딕"/>
        <family val="0"/>
        <charset val="1"/>
      </rPr>
      <t xml:space="preserve">)</t>
    </r>
  </si>
  <si>
    <r>
      <rPr>
        <sz val="9"/>
        <color rgb="FF404040"/>
        <rFont val="Noto Sans CJK SC"/>
        <family val="2"/>
      </rPr>
      <t xml:space="preserve">굵은 세로선은 </t>
    </r>
    <r>
      <rPr>
        <sz val="9"/>
        <color rgb="FF404040"/>
        <rFont val="맑은 고딕"/>
        <family val="0"/>
        <charset val="1"/>
      </rPr>
      <t xml:space="preserve">6</t>
    </r>
    <r>
      <rPr>
        <sz val="9"/>
        <color rgb="FF404040"/>
        <rFont val="Noto Sans CJK SC"/>
        <family val="2"/>
      </rPr>
      <t xml:space="preserve">일 교대주기의 끝입니다</t>
    </r>
    <r>
      <rPr>
        <sz val="9"/>
        <color rgb="FF404040"/>
        <rFont val="맑은 고딕"/>
        <family val="0"/>
        <charset val="1"/>
      </rPr>
      <t xml:space="preserve">. </t>
    </r>
    <r>
      <rPr>
        <sz val="9"/>
        <color rgb="FF404040"/>
        <rFont val="Noto Sans CJK SC"/>
        <family val="2"/>
      </rPr>
      <t xml:space="preserve">예시는 </t>
    </r>
    <r>
      <rPr>
        <sz val="9"/>
        <color rgb="FF404040"/>
        <rFont val="맑은 고딕"/>
        <family val="0"/>
        <charset val="1"/>
      </rPr>
      <t xml:space="preserve">2026</t>
    </r>
    <r>
      <rPr>
        <sz val="9"/>
        <color rgb="FF404040"/>
        <rFont val="Noto Sans CJK SC"/>
        <family val="2"/>
      </rPr>
      <t xml:space="preserve">년 </t>
    </r>
    <r>
      <rPr>
        <sz val="9"/>
        <color rgb="FF404040"/>
        <rFont val="맑은 고딕"/>
        <family val="0"/>
        <charset val="1"/>
      </rPr>
      <t xml:space="preserve">10</t>
    </r>
    <r>
      <rPr>
        <sz val="9"/>
        <color rgb="FF404040"/>
        <rFont val="Noto Sans CJK SC"/>
        <family val="2"/>
      </rPr>
      <t xml:space="preserve">월</t>
    </r>
    <r>
      <rPr>
        <sz val="9"/>
        <color rgb="FF404040"/>
        <rFont val="맑은 고딕"/>
        <family val="0"/>
        <charset val="1"/>
      </rPr>
      <t xml:space="preserve">, 10/8 A1 </t>
    </r>
    <r>
      <rPr>
        <sz val="9"/>
        <color rgb="FF404040"/>
        <rFont val="Noto Sans CJK SC"/>
        <family val="2"/>
      </rPr>
      <t xml:space="preserve">연차</t>
    </r>
    <r>
      <rPr>
        <sz val="9"/>
        <color rgb="FF404040"/>
        <rFont val="맑은 고딕"/>
        <family val="0"/>
        <charset val="1"/>
      </rPr>
      <t xml:space="preserve">·C2 </t>
    </r>
    <r>
      <rPr>
        <sz val="9"/>
        <color rgb="FF404040"/>
        <rFont val="Noto Sans CJK SC"/>
        <family val="2"/>
      </rPr>
      <t xml:space="preserve">대치</t>
    </r>
    <r>
      <rPr>
        <sz val="9"/>
        <color rgb="FF404040"/>
        <rFont val="맑은 고딕"/>
        <family val="0"/>
        <charset val="1"/>
      </rPr>
      <t xml:space="preserve">, 10/22 C1 </t>
    </r>
    <r>
      <rPr>
        <sz val="9"/>
        <color rgb="FF404040"/>
        <rFont val="Noto Sans CJK SC"/>
        <family val="2"/>
      </rPr>
      <t xml:space="preserve">연차</t>
    </r>
    <r>
      <rPr>
        <sz val="9"/>
        <color rgb="FF404040"/>
        <rFont val="맑은 고딕"/>
        <family val="0"/>
        <charset val="1"/>
      </rPr>
      <t xml:space="preserve">·B2 </t>
    </r>
    <r>
      <rPr>
        <sz val="9"/>
        <color rgb="FF404040"/>
        <rFont val="Noto Sans CJK SC"/>
        <family val="2"/>
      </rPr>
      <t xml:space="preserve">대치가 반영돼 있습니다</t>
    </r>
    <r>
      <rPr>
        <sz val="9"/>
        <color rgb="FF404040"/>
        <rFont val="맑은 고딕"/>
        <family val="0"/>
        <charset val="1"/>
      </rPr>
      <t xml:space="preserve">.</t>
    </r>
  </si>
  <si>
    <r>
      <rPr>
        <sz val="9"/>
        <color rgb="FF404040"/>
        <rFont val="Noto Sans CJK SC"/>
        <family val="2"/>
      </rPr>
      <t xml:space="preserve">출처</t>
    </r>
    <r>
      <rPr>
        <sz val="9"/>
        <color rgb="FF404040"/>
        <rFont val="맑은 고딕"/>
        <family val="0"/>
        <charset val="1"/>
      </rPr>
      <t xml:space="preserve">: </t>
    </r>
    <r>
      <rPr>
        <sz val="9"/>
        <color rgb="FF404040"/>
        <rFont val="Noto Sans CJK SC"/>
        <family val="2"/>
      </rPr>
      <t xml:space="preserve">진스뷰 </t>
    </r>
    <r>
      <rPr>
        <sz val="9"/>
        <color rgb="FF404040"/>
        <rFont val="맑은 고딕"/>
        <family val="0"/>
        <charset val="1"/>
      </rPr>
      <t xml:space="preserve">(jinsview.com) · </t>
    </r>
    <r>
      <rPr>
        <sz val="9"/>
        <color rgb="FF404040"/>
        <rFont val="Noto Sans CJK SC"/>
        <family val="2"/>
      </rPr>
      <t xml:space="preserve">개인</t>
    </r>
    <r>
      <rPr>
        <sz val="9"/>
        <color rgb="FF404040"/>
        <rFont val="맑은 고딕"/>
        <family val="0"/>
        <charset val="1"/>
      </rPr>
      <t xml:space="preserve">·</t>
    </r>
    <r>
      <rPr>
        <sz val="9"/>
        <color rgb="FF404040"/>
        <rFont val="Noto Sans CJK SC"/>
        <family val="2"/>
      </rPr>
      <t xml:space="preserve">팀 내부용으로 자유롭게 쓰세요</t>
    </r>
    <r>
      <rPr>
        <sz val="9"/>
        <color rgb="FF404040"/>
        <rFont val="맑은 고딕"/>
        <family val="0"/>
        <charset val="1"/>
      </rPr>
      <t xml:space="preserve">.</t>
    </r>
  </si>
  <si>
    <t xml:space="preserve">근무 변경대장</t>
  </si>
  <si>
    <r>
      <rPr>
        <sz val="9"/>
        <color rgb="FF7F7F7F"/>
        <rFont val="Noto Sans CJK SC"/>
        <family val="2"/>
      </rPr>
      <t xml:space="preserve">근무표가 바뀔 때마다 한 줄씩 적습니다</t>
    </r>
    <r>
      <rPr>
        <sz val="9"/>
        <color rgb="FF7F7F7F"/>
        <rFont val="맑은 고딕"/>
        <family val="0"/>
        <charset val="1"/>
      </rPr>
      <t xml:space="preserve">. </t>
    </r>
    <r>
      <rPr>
        <sz val="9"/>
        <color rgb="FF7F7F7F"/>
        <rFont val="Noto Sans CJK SC"/>
        <family val="2"/>
      </rPr>
      <t xml:space="preserve">원래 근무를 지우지 말고 </t>
    </r>
    <r>
      <rPr>
        <sz val="9"/>
        <color rgb="FF7F7F7F"/>
        <rFont val="맑은 고딕"/>
        <family val="0"/>
        <charset val="1"/>
      </rPr>
      <t xml:space="preserve">'</t>
    </r>
    <r>
      <rPr>
        <sz val="9"/>
        <color rgb="FF7F7F7F"/>
        <rFont val="Noto Sans CJK SC"/>
        <family val="2"/>
      </rPr>
      <t xml:space="preserve">변경 전</t>
    </r>
    <r>
      <rPr>
        <sz val="9"/>
        <color rgb="FF7F7F7F"/>
        <rFont val="맑은 고딕"/>
        <family val="0"/>
        <charset val="1"/>
      </rPr>
      <t xml:space="preserve">'</t>
    </r>
    <r>
      <rPr>
        <sz val="9"/>
        <color rgb="FF7F7F7F"/>
        <rFont val="Noto Sans CJK SC"/>
        <family val="2"/>
      </rPr>
      <t xml:space="preserve">에 남겨 두세요</t>
    </r>
    <r>
      <rPr>
        <sz val="9"/>
        <color rgb="FF7F7F7F"/>
        <rFont val="맑은 고딕"/>
        <family val="0"/>
        <charset val="1"/>
      </rPr>
      <t xml:space="preserve">.</t>
    </r>
  </si>
  <si>
    <t xml:space="preserve">수정일</t>
  </si>
  <si>
    <t xml:space="preserve">적용일</t>
  </si>
  <si>
    <t xml:space="preserve">변경 전</t>
  </si>
  <si>
    <t xml:space="preserve">변경 후</t>
  </si>
  <si>
    <t xml:space="preserve">사유</t>
  </si>
  <si>
    <r>
      <rPr>
        <b val="true"/>
        <sz val="11"/>
        <color rgb="FFFFFFFF"/>
        <rFont val="Noto Sans CJK SC"/>
        <family val="2"/>
      </rPr>
      <t xml:space="preserve">잔업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시간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</si>
  <si>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반영 파일</t>
  </si>
  <si>
    <t xml:space="preserve">보고서 제출 후</t>
  </si>
  <si>
    <t xml:space="preserve">연차</t>
  </si>
  <si>
    <r>
      <rPr>
        <sz val="11"/>
        <color rgb="FF0000FF"/>
        <rFont val="Noto Sans CJK SC"/>
        <family val="2"/>
      </rPr>
      <t xml:space="preserve">수정</t>
    </r>
    <r>
      <rPr>
        <sz val="11"/>
        <color rgb="FF0000FF"/>
        <rFont val="맑은 고딕"/>
        <family val="0"/>
        <charset val="1"/>
      </rPr>
      <t xml:space="preserve">01</t>
    </r>
  </si>
  <si>
    <r>
      <rPr>
        <sz val="11"/>
        <color rgb="FF0000FF"/>
        <rFont val="맑은 고딕"/>
        <family val="0"/>
        <charset val="1"/>
      </rPr>
      <t xml:space="preserve">A1 </t>
    </r>
    <r>
      <rPr>
        <sz val="11"/>
        <color rgb="FF0000FF"/>
        <rFont val="Noto Sans CJK SC"/>
        <family val="2"/>
      </rPr>
      <t xml:space="preserve">연차 대치</t>
    </r>
  </si>
  <si>
    <r>
      <rPr>
        <sz val="11"/>
        <color rgb="FF0000FF"/>
        <rFont val="Noto Sans CJK SC"/>
        <family val="2"/>
      </rPr>
      <t xml:space="preserve">수정</t>
    </r>
    <r>
      <rPr>
        <sz val="11"/>
        <color rgb="FF0000FF"/>
        <rFont val="맑은 고딕"/>
        <family val="0"/>
        <charset val="1"/>
      </rPr>
      <t xml:space="preserve">02</t>
    </r>
  </si>
  <si>
    <r>
      <rPr>
        <sz val="11"/>
        <color rgb="FF0000FF"/>
        <rFont val="맑은 고딕"/>
        <family val="0"/>
        <charset val="1"/>
      </rPr>
      <t xml:space="preserve">C1 </t>
    </r>
    <r>
      <rPr>
        <sz val="11"/>
        <color rgb="FF0000FF"/>
        <rFont val="Noto Sans CJK SC"/>
        <family val="2"/>
      </rPr>
      <t xml:space="preserve">연차 대치</t>
    </r>
  </si>
  <si>
    <r>
      <rPr>
        <sz val="9"/>
        <color rgb="FF7F7F7F"/>
        <rFont val="Noto Sans CJK SC"/>
        <family val="2"/>
      </rPr>
      <t xml:space="preserve">파란 글씨 </t>
    </r>
    <r>
      <rPr>
        <sz val="9"/>
        <color rgb="FF7F7F7F"/>
        <rFont val="맑은 고딕"/>
        <family val="0"/>
        <charset val="1"/>
      </rPr>
      <t xml:space="preserve">4</t>
    </r>
    <r>
      <rPr>
        <sz val="9"/>
        <color rgb="FF7F7F7F"/>
        <rFont val="Noto Sans CJK SC"/>
        <family val="2"/>
      </rPr>
      <t xml:space="preserve">줄은 예시입니다</t>
    </r>
    <r>
      <rPr>
        <sz val="9"/>
        <color rgb="FF7F7F7F"/>
        <rFont val="맑은 고딕"/>
        <family val="0"/>
        <charset val="1"/>
      </rPr>
      <t xml:space="preserve">. </t>
    </r>
    <r>
      <rPr>
        <sz val="9"/>
        <color rgb="FF7F7F7F"/>
        <rFont val="Noto Sans CJK SC"/>
        <family val="2"/>
      </rPr>
      <t xml:space="preserve">지우고 쓰셔도 됩니다</t>
    </r>
    <r>
      <rPr>
        <sz val="9"/>
        <color rgb="FF7F7F7F"/>
        <rFont val="맑은 고딕"/>
        <family val="0"/>
        <charset val="1"/>
      </rPr>
      <t xml:space="preserve">. '</t>
    </r>
    <r>
      <rPr>
        <sz val="9"/>
        <color rgb="FF7F7F7F"/>
        <rFont val="Noto Sans CJK SC"/>
        <family val="2"/>
      </rPr>
      <t xml:space="preserve">보고서 제출 후</t>
    </r>
    <r>
      <rPr>
        <sz val="9"/>
        <color rgb="FF7F7F7F"/>
        <rFont val="맑은 고딕"/>
        <family val="0"/>
        <charset val="1"/>
      </rPr>
      <t xml:space="preserve">'</t>
    </r>
    <r>
      <rPr>
        <sz val="9"/>
        <color rgb="FF7F7F7F"/>
        <rFont val="Noto Sans CJK SC"/>
        <family val="2"/>
      </rPr>
      <t xml:space="preserve">는 월말 보고서를 올린 뒤 생긴 변경이라 다음 달 보고서로 넘어가는 경우 </t>
    </r>
    <r>
      <rPr>
        <sz val="9"/>
        <color rgb="FF7F7F7F"/>
        <rFont val="맑은 고딕"/>
        <family val="0"/>
        <charset val="1"/>
      </rPr>
      <t xml:space="preserve">'</t>
    </r>
    <r>
      <rPr>
        <sz val="9"/>
        <color rgb="FF7F7F7F"/>
        <rFont val="Noto Sans CJK SC"/>
        <family val="2"/>
      </rPr>
      <t xml:space="preserve">예</t>
    </r>
    <r>
      <rPr>
        <sz val="9"/>
        <color rgb="FF7F7F7F"/>
        <rFont val="맑은 고딕"/>
        <family val="0"/>
        <charset val="1"/>
      </rPr>
      <t xml:space="preserve">'</t>
    </r>
    <r>
      <rPr>
        <sz val="9"/>
        <color rgb="FF7F7F7F"/>
        <rFont val="Noto Sans CJK SC"/>
        <family val="2"/>
      </rPr>
      <t xml:space="preserve">로 표시합니다</t>
    </r>
    <r>
      <rPr>
        <sz val="9"/>
        <color rgb="FF7F7F7F"/>
        <rFont val="맑은 고딕"/>
        <family val="0"/>
        <charset val="1"/>
      </rPr>
      <t xml:space="preserve">.</t>
    </r>
  </si>
  <si>
    <t xml:space="preserve">근무표 양식 사용법</t>
  </si>
  <si>
    <r>
      <rPr>
        <sz val="10"/>
        <rFont val="맑은 고딕"/>
        <family val="0"/>
        <charset val="1"/>
      </rPr>
      <t xml:space="preserve">1. '</t>
    </r>
    <r>
      <rPr>
        <sz val="10"/>
        <rFont val="Noto Sans CJK SC"/>
        <family val="2"/>
      </rPr>
      <t xml:space="preserve">근무표</t>
    </r>
    <r>
      <rPr>
        <sz val="10"/>
        <rFont val="맑은 고딕"/>
        <family val="0"/>
        <charset val="1"/>
      </rPr>
      <t xml:space="preserve">' </t>
    </r>
    <r>
      <rPr>
        <sz val="10"/>
        <rFont val="Noto Sans CJK SC"/>
        <family val="2"/>
      </rPr>
      <t xml:space="preserve">시트의 노란 칸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시작일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필요 인원</t>
    </r>
    <r>
      <rPr>
        <sz val="10"/>
        <rFont val="맑은 고딕"/>
        <family val="0"/>
        <charset val="1"/>
      </rPr>
      <t xml:space="preserve">)</t>
    </r>
    <r>
      <rPr>
        <sz val="10"/>
        <rFont val="Noto Sans CJK SC"/>
        <family val="2"/>
      </rPr>
      <t xml:space="preserve">만 바꾸면 날짜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요일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인원 확인이 자동으로 바뀝니다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</si>
  <si>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2. </t>
    </r>
    <r>
      <rPr>
        <sz val="10"/>
        <rFont val="Noto Sans CJK SC"/>
        <family val="2"/>
      </rPr>
      <t xml:space="preserve">근무자 칸은 목록에서 주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야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휴</t>
    </r>
    <r>
      <rPr>
        <sz val="10"/>
        <rFont val="맑은 고딕"/>
        <family val="0"/>
        <charset val="1"/>
      </rPr>
      <t xml:space="preserve">·G1·E1·E2·ED </t>
    </r>
    <r>
      <rPr>
        <sz val="10"/>
        <rFont val="Noto Sans CJK SC"/>
        <family val="2"/>
      </rPr>
      <t xml:space="preserve">중 하나를 고릅니다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다른 글자는 입력되지 않습니다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</si>
  <si>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3. </t>
    </r>
    <r>
      <rPr>
        <sz val="10"/>
        <rFont val="Noto Sans CJK SC"/>
        <family val="2"/>
      </rPr>
      <t xml:space="preserve">연차자 칸에는 </t>
    </r>
    <r>
      <rPr>
        <sz val="10"/>
        <rFont val="맑은 고딕"/>
        <family val="0"/>
        <charset val="1"/>
      </rPr>
      <t xml:space="preserve">G1, </t>
    </r>
    <r>
      <rPr>
        <sz val="10"/>
        <rFont val="Noto Sans CJK SC"/>
        <family val="2"/>
      </rPr>
      <t xml:space="preserve">대신 선 사람 칸에는 </t>
    </r>
    <r>
      <rPr>
        <sz val="10"/>
        <rFont val="맑은 고딕"/>
        <family val="0"/>
        <charset val="1"/>
      </rPr>
      <t xml:space="preserve">E1(</t>
    </r>
    <r>
      <rPr>
        <sz val="10"/>
        <rFont val="Noto Sans CJK SC"/>
        <family val="2"/>
      </rPr>
      <t xml:space="preserve">주간</t>
    </r>
    <r>
      <rPr>
        <sz val="10"/>
        <rFont val="맑은 고딕"/>
        <family val="0"/>
        <charset val="1"/>
      </rPr>
      <t xml:space="preserve">)·E2(</t>
    </r>
    <r>
      <rPr>
        <sz val="10"/>
        <rFont val="Noto Sans CJK SC"/>
        <family val="2"/>
      </rPr>
      <t xml:space="preserve">야간</t>
    </r>
    <r>
      <rPr>
        <sz val="10"/>
        <rFont val="맑은 고딕"/>
        <family val="0"/>
        <charset val="1"/>
      </rPr>
      <t xml:space="preserve">)·ED(24</t>
    </r>
    <r>
      <rPr>
        <sz val="10"/>
        <rFont val="Noto Sans CJK SC"/>
        <family val="2"/>
      </rPr>
      <t xml:space="preserve">시간</t>
    </r>
    <r>
      <rPr>
        <sz val="10"/>
        <rFont val="맑은 고딕"/>
        <family val="0"/>
        <charset val="1"/>
      </rPr>
      <t xml:space="preserve">)</t>
    </r>
    <r>
      <rPr>
        <sz val="10"/>
        <rFont val="Noto Sans CJK SC"/>
        <family val="2"/>
      </rPr>
      <t xml:space="preserve">를 짝으로 적습니다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</si>
  <si>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4. '</t>
    </r>
    <r>
      <rPr>
        <sz val="10"/>
        <rFont val="Noto Sans CJK SC"/>
        <family val="2"/>
      </rPr>
      <t xml:space="preserve">인원 확인</t>
    </r>
    <r>
      <rPr>
        <sz val="10"/>
        <rFont val="맑은 고딕"/>
        <family val="0"/>
        <charset val="1"/>
      </rPr>
      <t xml:space="preserve">' </t>
    </r>
    <r>
      <rPr>
        <sz val="10"/>
        <rFont val="Noto Sans CJK SC"/>
        <family val="2"/>
      </rPr>
      <t xml:space="preserve">줄에 빨간 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확인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이 뜨면 그날 주간 또는 야간 인원이 필요 인원과 다릅니다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</si>
  <si>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5. </t>
    </r>
    <r>
      <rPr>
        <sz val="10"/>
        <rFont val="Noto Sans CJK SC"/>
        <family val="2"/>
      </rPr>
      <t xml:space="preserve">오른쪽 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날짜 확인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이 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맞음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이 아니면 그 근무자 칸 중 비었거나 잘못 적힌 날이 있습니다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</si>
  <si>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맑은 고딕"/>
        <family val="0"/>
        <charset val="1"/>
      </rPr>
      <t xml:space="preserve">6. </t>
    </r>
    <r>
      <rPr>
        <sz val="10"/>
        <rFont val="Noto Sans CJK SC"/>
        <family val="2"/>
      </rPr>
      <t xml:space="preserve">근무표가 바뀌면 </t>
    </r>
    <r>
      <rPr>
        <sz val="10"/>
        <rFont val="맑은 고딕"/>
        <family val="0"/>
        <charset val="1"/>
      </rPr>
      <t xml:space="preserve">'</t>
    </r>
    <r>
      <rPr>
        <sz val="10"/>
        <rFont val="Noto Sans CJK SC"/>
        <family val="2"/>
      </rPr>
      <t xml:space="preserve">변경대장</t>
    </r>
    <r>
      <rPr>
        <sz val="10"/>
        <rFont val="맑은 고딕"/>
        <family val="0"/>
        <charset val="1"/>
      </rPr>
      <t xml:space="preserve">' </t>
    </r>
    <r>
      <rPr>
        <sz val="10"/>
        <rFont val="Noto Sans CJK SC"/>
        <family val="2"/>
      </rPr>
      <t xml:space="preserve">시트에 한 줄씩 남기고</t>
    </r>
    <r>
      <rPr>
        <sz val="10"/>
        <rFont val="맑은 고딕"/>
        <family val="0"/>
        <charset val="1"/>
      </rPr>
      <t xml:space="preserve">, </t>
    </r>
    <r>
      <rPr>
        <sz val="10"/>
        <rFont val="Noto Sans CJK SC"/>
        <family val="2"/>
      </rPr>
      <t xml:space="preserve">파일은 새 이름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예</t>
    </r>
    <r>
      <rPr>
        <sz val="10"/>
        <rFont val="맑은 고딕"/>
        <family val="0"/>
        <charset val="1"/>
      </rPr>
      <t xml:space="preserve">: 2026-10_</t>
    </r>
    <r>
      <rPr>
        <sz val="10"/>
        <rFont val="Noto Sans CJK SC"/>
        <family val="2"/>
      </rPr>
      <t xml:space="preserve">근무표</t>
    </r>
    <r>
      <rPr>
        <sz val="10"/>
        <rFont val="맑은 고딕"/>
        <family val="0"/>
        <charset val="1"/>
      </rPr>
      <t xml:space="preserve">_</t>
    </r>
    <r>
      <rPr>
        <sz val="10"/>
        <rFont val="Noto Sans CJK SC"/>
        <family val="2"/>
      </rPr>
      <t xml:space="preserve">수정</t>
    </r>
    <r>
      <rPr>
        <sz val="10"/>
        <rFont val="맑은 고딕"/>
        <family val="0"/>
        <charset val="1"/>
      </rPr>
      <t xml:space="preserve">01_1005)</t>
    </r>
    <r>
      <rPr>
        <sz val="10"/>
        <rFont val="Noto Sans CJK SC"/>
        <family val="2"/>
      </rPr>
      <t xml:space="preserve">으로 저장합니다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</si>
  <si>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예시는 </t>
    </r>
    <r>
      <rPr>
        <sz val="10"/>
        <rFont val="맑은 고딕"/>
        <family val="0"/>
        <charset val="1"/>
      </rPr>
      <t xml:space="preserve">3</t>
    </r>
    <r>
      <rPr>
        <sz val="10"/>
        <rFont val="Noto Sans CJK SC"/>
        <family val="2"/>
      </rPr>
      <t xml:space="preserve">조 </t>
    </r>
    <r>
      <rPr>
        <sz val="10"/>
        <rFont val="맑은 고딕"/>
        <family val="0"/>
        <charset val="1"/>
      </rPr>
      <t xml:space="preserve">2</t>
    </r>
    <r>
      <rPr>
        <sz val="10"/>
        <rFont val="Noto Sans CJK SC"/>
        <family val="2"/>
      </rPr>
      <t xml:space="preserve">교대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주주휴야야휴</t>
    </r>
    <r>
      <rPr>
        <sz val="10"/>
        <rFont val="맑은 고딕"/>
        <family val="0"/>
        <charset val="1"/>
      </rPr>
      <t xml:space="preserve">), </t>
    </r>
    <r>
      <rPr>
        <sz val="10"/>
        <rFont val="Noto Sans CJK SC"/>
        <family val="2"/>
      </rPr>
      <t xml:space="preserve">조당 </t>
    </r>
    <r>
      <rPr>
        <sz val="10"/>
        <rFont val="맑은 고딕"/>
        <family val="0"/>
        <charset val="1"/>
      </rPr>
      <t xml:space="preserve">2</t>
    </r>
    <r>
      <rPr>
        <sz val="10"/>
        <rFont val="Noto Sans CJK SC"/>
        <family val="2"/>
      </rPr>
      <t xml:space="preserve">명 기준입니다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근무자 이름과 줄 수는 현장에 맞게 바꿔 쓰세요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</si>
  <si>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기호는 운영자가 근무했던 시설경비 현장에서 쓰던 표기를 바탕으로 했습니다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현장 기호가 다르면 범례와 목록을 함께 바꾸세요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</si>
  <si>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보안 현장 근무표는 날짜별 근무 인원이 드러나는 자료입니다</t>
    </r>
    <r>
      <rPr>
        <sz val="10"/>
        <rFont val="맑은 고딕"/>
        <family val="0"/>
        <charset val="1"/>
      </rPr>
      <t xml:space="preserve">. </t>
    </r>
    <r>
      <rPr>
        <sz val="10"/>
        <rFont val="Noto Sans CJK SC"/>
        <family val="2"/>
      </rPr>
      <t xml:space="preserve">팀 내부에서만 공유하세요</t>
    </r>
    <r>
      <rPr>
        <sz val="10"/>
        <rFont val="맑은 고딕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</si>
  <si>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자세한 설명</t>
    </r>
    <r>
      <rPr>
        <sz val="10"/>
        <rFont val="맑은 고딕"/>
        <family val="0"/>
        <charset val="1"/>
      </rPr>
      <t xml:space="preserve">: </t>
    </r>
    <r>
      <rPr>
        <sz val="10"/>
        <rFont val="Noto Sans CJK SC"/>
        <family val="2"/>
      </rPr>
      <t xml:space="preserve">진스뷰 </t>
    </r>
    <r>
      <rPr>
        <sz val="10"/>
        <rFont val="맑은 고딕"/>
        <family val="0"/>
        <charset val="1"/>
      </rPr>
      <t xml:space="preserve">jinsview.com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</si>
</sst>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General"/>
    <numFmt numFmtId="167" formatCode="m&quot;월 &quot;d\일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맑은 고딕"/>
      <family val="0"/>
      <charset val="1"/>
    </font>
    <font>
      <b val="true"/>
      <sz val="11"/>
      <name val="Noto Sans CJK SC"/>
      <family val="2"/>
    </font>
    <font>
      <b val="true"/>
      <sz val="11"/>
      <color rgb="FF0000FF"/>
      <name val="맑은 고딕"/>
      <family val="0"/>
      <charset val="1"/>
    </font>
    <font>
      <sz val="9"/>
      <color rgb="FF7F7F7F"/>
      <name val="Noto Sans CJK SC"/>
      <family val="2"/>
    </font>
    <font>
      <sz val="9"/>
      <color rgb="FF7F7F7F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1"/>
      <name val="맑은 고딕"/>
      <family val="0"/>
      <charset val="1"/>
    </font>
    <font>
      <sz val="11"/>
      <name val="Noto Sans CJK SC"/>
      <family val="2"/>
    </font>
    <font>
      <sz val="11"/>
      <name val="맑은 고딕"/>
      <family val="0"/>
      <charset val="1"/>
    </font>
    <font>
      <sz val="9"/>
      <color rgb="FF404040"/>
      <name val="Noto Sans CJK SC"/>
      <family val="2"/>
    </font>
    <font>
      <sz val="9"/>
      <color rgb="FF404040"/>
      <name val="맑은 고딕"/>
      <family val="0"/>
      <charset val="1"/>
    </font>
    <font>
      <sz val="11"/>
      <color rgb="FF0000FF"/>
      <name val="맑은 고딕"/>
      <family val="0"/>
      <charset val="1"/>
    </font>
    <font>
      <sz val="11"/>
      <color rgb="FF0000FF"/>
      <name val="Noto Sans CJK SC"/>
      <family val="2"/>
    </font>
    <font>
      <sz val="10"/>
      <name val="맑은 고딕"/>
      <family val="0"/>
      <charset val="1"/>
    </font>
    <font>
      <sz val="1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D8A"/>
        <bgColor rgb="FF1F4E79"/>
      </patternFill>
    </fill>
    <fill>
      <patternFill patternType="solid">
        <fgColor rgb="FFF7F7F7"/>
        <bgColor rgb="FFF2F2F2"/>
      </patternFill>
    </fill>
    <fill>
      <patternFill patternType="solid">
        <fgColor rgb="FFF2F2F2"/>
        <bgColor rgb="FFF7F7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medium">
        <color rgb="FF404040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color rgb="FF7F6000"/>
      </font>
      <fill>
        <patternFill>
          <bgColor rgb="FFFFF2CC"/>
        </patternFill>
      </fill>
    </dxf>
    <dxf>
      <font>
        <color rgb="FF1F4E79"/>
      </font>
      <fill>
        <patternFill>
          <bgColor rgb="FFDDEBF7"/>
        </patternFill>
      </fill>
    </dxf>
    <dxf>
      <font>
        <b val="1"/>
        <color rgb="FFC00000"/>
      </font>
      <border diagonalUp="false" diagonalDown="false">
        <left style="medium">
          <color rgb="FFC00000"/>
        </left>
        <right style="medium">
          <color rgb="FFC00000"/>
        </right>
        <top style="medium">
          <color rgb="FFC00000"/>
        </top>
        <bottom style="medium">
          <color rgb="FFC00000"/>
        </bottom>
        <diagonal/>
      </border>
    </dxf>
    <dxf>
      <fill>
        <patternFill>
          <bgColor rgb="FF7F9DBB"/>
        </patternFill>
      </fill>
    </dxf>
    <dxf>
      <font>
        <b val="1"/>
        <color rgb="FFC00000"/>
      </font>
      <fill>
        <patternFill>
          <bgColor rgb="FFFCE4E4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7F7F7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2F5D8A"/>
      <rgbColor rgb="FF7F9DBB"/>
      <rgbColor rgb="FF003366"/>
      <rgbColor rgb="FF339966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P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3" min="3" style="0" width="4.6"/>
    <col collapsed="false" customWidth="true" hidden="false" outlineLevel="0" max="41" min="34" style="0" width="6"/>
    <col collapsed="false" customWidth="true" hidden="false" outlineLevel="0" max="42" min="42" style="0" width="13"/>
  </cols>
  <sheetData>
    <row r="1" customFormat="false" ht="21.6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A2" s="2" t="s">
        <v>1</v>
      </c>
      <c r="B2" s="3" t="n">
        <v>46296</v>
      </c>
      <c r="C2" s="3"/>
      <c r="D2" s="3"/>
      <c r="E2" s="2" t="s">
        <v>2</v>
      </c>
      <c r="G2" s="4" t="n">
        <v>2</v>
      </c>
      <c r="J2" s="2" t="s">
        <v>3</v>
      </c>
      <c r="L2" s="4" t="n">
        <v>2</v>
      </c>
      <c r="N2" s="5" t="s">
        <v>4</v>
      </c>
    </row>
    <row r="4" customFormat="false" ht="15" hidden="false" customHeight="false" outlineLevel="0" collapsed="false">
      <c r="A4" s="6" t="s">
        <v>5</v>
      </c>
      <c r="B4" s="6" t="s">
        <v>6</v>
      </c>
      <c r="C4" s="7" t="n">
        <f aca="false">IF(MONTH($B$2+0)=MONTH($B$2),DAY($B$2+0),"")</f>
        <v>1</v>
      </c>
      <c r="D4" s="7" t="n">
        <f aca="false">IF(MONTH($B$2+1)=MONTH($B$2),DAY($B$2+1),"")</f>
        <v>2</v>
      </c>
      <c r="E4" s="7" t="n">
        <f aca="false">IF(MONTH($B$2+2)=MONTH($B$2),DAY($B$2+2),"")</f>
        <v>3</v>
      </c>
      <c r="F4" s="7" t="n">
        <f aca="false">IF(MONTH($B$2+3)=MONTH($B$2),DAY($B$2+3),"")</f>
        <v>4</v>
      </c>
      <c r="G4" s="7" t="n">
        <f aca="false">IF(MONTH($B$2+4)=MONTH($B$2),DAY($B$2+4),"")</f>
        <v>5</v>
      </c>
      <c r="H4" s="8" t="n">
        <f aca="false">IF(MONTH($B$2+5)=MONTH($B$2),DAY($B$2+5),"")</f>
        <v>6</v>
      </c>
      <c r="I4" s="7" t="n">
        <f aca="false">IF(MONTH($B$2+6)=MONTH($B$2),DAY($B$2+6),"")</f>
        <v>7</v>
      </c>
      <c r="J4" s="7" t="n">
        <f aca="false">IF(MONTH($B$2+7)=MONTH($B$2),DAY($B$2+7),"")</f>
        <v>8</v>
      </c>
      <c r="K4" s="7" t="n">
        <f aca="false">IF(MONTH($B$2+8)=MONTH($B$2),DAY($B$2+8),"")</f>
        <v>9</v>
      </c>
      <c r="L4" s="7" t="n">
        <f aca="false">IF(MONTH($B$2+9)=MONTH($B$2),DAY($B$2+9),"")</f>
        <v>10</v>
      </c>
      <c r="M4" s="7" t="n">
        <f aca="false">IF(MONTH($B$2+10)=MONTH($B$2),DAY($B$2+10),"")</f>
        <v>11</v>
      </c>
      <c r="N4" s="8" t="n">
        <f aca="false">IF(MONTH($B$2+11)=MONTH($B$2),DAY($B$2+11),"")</f>
        <v>12</v>
      </c>
      <c r="O4" s="7" t="n">
        <f aca="false">IF(MONTH($B$2+12)=MONTH($B$2),DAY($B$2+12),"")</f>
        <v>13</v>
      </c>
      <c r="P4" s="7" t="n">
        <f aca="false">IF(MONTH($B$2+13)=MONTH($B$2),DAY($B$2+13),"")</f>
        <v>14</v>
      </c>
      <c r="Q4" s="7" t="n">
        <f aca="false">IF(MONTH($B$2+14)=MONTH($B$2),DAY($B$2+14),"")</f>
        <v>15</v>
      </c>
      <c r="R4" s="7" t="n">
        <f aca="false">IF(MONTH($B$2+15)=MONTH($B$2),DAY($B$2+15),"")</f>
        <v>16</v>
      </c>
      <c r="S4" s="7" t="n">
        <f aca="false">IF(MONTH($B$2+16)=MONTH($B$2),DAY($B$2+16),"")</f>
        <v>17</v>
      </c>
      <c r="T4" s="8" t="n">
        <f aca="false">IF(MONTH($B$2+17)=MONTH($B$2),DAY($B$2+17),"")</f>
        <v>18</v>
      </c>
      <c r="U4" s="7" t="n">
        <f aca="false">IF(MONTH($B$2+18)=MONTH($B$2),DAY($B$2+18),"")</f>
        <v>19</v>
      </c>
      <c r="V4" s="7" t="n">
        <f aca="false">IF(MONTH($B$2+19)=MONTH($B$2),DAY($B$2+19),"")</f>
        <v>20</v>
      </c>
      <c r="W4" s="7" t="n">
        <f aca="false">IF(MONTH($B$2+20)=MONTH($B$2),DAY($B$2+20),"")</f>
        <v>21</v>
      </c>
      <c r="X4" s="7" t="n">
        <f aca="false">IF(MONTH($B$2+21)=MONTH($B$2),DAY($B$2+21),"")</f>
        <v>22</v>
      </c>
      <c r="Y4" s="7" t="n">
        <f aca="false">IF(MONTH($B$2+22)=MONTH($B$2),DAY($B$2+22),"")</f>
        <v>23</v>
      </c>
      <c r="Z4" s="8" t="n">
        <f aca="false">IF(MONTH($B$2+23)=MONTH($B$2),DAY($B$2+23),"")</f>
        <v>24</v>
      </c>
      <c r="AA4" s="7" t="n">
        <f aca="false">IF(MONTH($B$2+24)=MONTH($B$2),DAY($B$2+24),"")</f>
        <v>25</v>
      </c>
      <c r="AB4" s="7" t="n">
        <f aca="false">IF(MONTH($B$2+25)=MONTH($B$2),DAY($B$2+25),"")</f>
        <v>26</v>
      </c>
      <c r="AC4" s="7" t="n">
        <f aca="false">IF(MONTH($B$2+26)=MONTH($B$2),DAY($B$2+26),"")</f>
        <v>27</v>
      </c>
      <c r="AD4" s="7" t="n">
        <f aca="false">IF(MONTH($B$2+27)=MONTH($B$2),DAY($B$2+27),"")</f>
        <v>28</v>
      </c>
      <c r="AE4" s="7" t="n">
        <f aca="false">IF(MONTH($B$2+28)=MONTH($B$2),DAY($B$2+28),"")</f>
        <v>29</v>
      </c>
      <c r="AF4" s="8" t="n">
        <f aca="false">IF(MONTH($B$2+29)=MONTH($B$2),DAY($B$2+29),"")</f>
        <v>30</v>
      </c>
      <c r="AG4" s="7" t="n">
        <f aca="false">IF(MONTH($B$2+30)=MONTH($B$2),DAY($B$2+30),"")</f>
        <v>31</v>
      </c>
      <c r="AH4" s="6" t="s">
        <v>7</v>
      </c>
      <c r="AI4" s="6" t="s">
        <v>8</v>
      </c>
      <c r="AJ4" s="6" t="s">
        <v>9</v>
      </c>
      <c r="AK4" s="9" t="s">
        <v>10</v>
      </c>
      <c r="AL4" s="9" t="s">
        <v>11</v>
      </c>
      <c r="AM4" s="9" t="s">
        <v>12</v>
      </c>
      <c r="AN4" s="9" t="s">
        <v>13</v>
      </c>
      <c r="AO4" s="6" t="s">
        <v>14</v>
      </c>
      <c r="AP4" s="6" t="s">
        <v>15</v>
      </c>
    </row>
    <row r="5" customFormat="false" ht="17.15" hidden="false" customHeight="false" outlineLevel="0" collapsed="false">
      <c r="A5" s="6"/>
      <c r="B5" s="6"/>
      <c r="C5" s="7" t="str">
        <f aca="false">IF(C4="","",CHOOSE(WEEKDAY($B$2+0),"일","월","화","수","목","금","토"))</f>
        <v>목</v>
      </c>
      <c r="D5" s="7" t="str">
        <f aca="false">IF(D4="","",CHOOSE(WEEKDAY($B$2+1),"일","월","화","수","목","금","토"))</f>
        <v>금</v>
      </c>
      <c r="E5" s="7" t="str">
        <f aca="false">IF(E4="","",CHOOSE(WEEKDAY($B$2+2),"일","월","화","수","목","금","토"))</f>
        <v>토</v>
      </c>
      <c r="F5" s="7" t="str">
        <f aca="false">IF(F4="","",CHOOSE(WEEKDAY($B$2+3),"일","월","화","수","목","금","토"))</f>
        <v>일</v>
      </c>
      <c r="G5" s="7" t="str">
        <f aca="false">IF(G4="","",CHOOSE(WEEKDAY($B$2+4),"일","월","화","수","목","금","토"))</f>
        <v>월</v>
      </c>
      <c r="H5" s="8" t="str">
        <f aca="false">IF(H4="","",CHOOSE(WEEKDAY($B$2+5),"일","월","화","수","목","금","토"))</f>
        <v>화</v>
      </c>
      <c r="I5" s="7" t="str">
        <f aca="false">IF(I4="","",CHOOSE(WEEKDAY($B$2+6),"일","월","화","수","목","금","토"))</f>
        <v>수</v>
      </c>
      <c r="J5" s="7" t="str">
        <f aca="false">IF(J4="","",CHOOSE(WEEKDAY($B$2+7),"일","월","화","수","목","금","토"))</f>
        <v>목</v>
      </c>
      <c r="K5" s="7" t="str">
        <f aca="false">IF(K4="","",CHOOSE(WEEKDAY($B$2+8),"일","월","화","수","목","금","토"))</f>
        <v>금</v>
      </c>
      <c r="L5" s="7" t="str">
        <f aca="false">IF(L4="","",CHOOSE(WEEKDAY($B$2+9),"일","월","화","수","목","금","토"))</f>
        <v>토</v>
      </c>
      <c r="M5" s="7" t="str">
        <f aca="false">IF(M4="","",CHOOSE(WEEKDAY($B$2+10),"일","월","화","수","목","금","토"))</f>
        <v>일</v>
      </c>
      <c r="N5" s="8" t="str">
        <f aca="false">IF(N4="","",CHOOSE(WEEKDAY($B$2+11),"일","월","화","수","목","금","토"))</f>
        <v>월</v>
      </c>
      <c r="O5" s="7" t="str">
        <f aca="false">IF(O4="","",CHOOSE(WEEKDAY($B$2+12),"일","월","화","수","목","금","토"))</f>
        <v>화</v>
      </c>
      <c r="P5" s="7" t="str">
        <f aca="false">IF(P4="","",CHOOSE(WEEKDAY($B$2+13),"일","월","화","수","목","금","토"))</f>
        <v>수</v>
      </c>
      <c r="Q5" s="7" t="str">
        <f aca="false">IF(Q4="","",CHOOSE(WEEKDAY($B$2+14),"일","월","화","수","목","금","토"))</f>
        <v>목</v>
      </c>
      <c r="R5" s="7" t="str">
        <f aca="false">IF(R4="","",CHOOSE(WEEKDAY($B$2+15),"일","월","화","수","목","금","토"))</f>
        <v>금</v>
      </c>
      <c r="S5" s="7" t="str">
        <f aca="false">IF(S4="","",CHOOSE(WEEKDAY($B$2+16),"일","월","화","수","목","금","토"))</f>
        <v>토</v>
      </c>
      <c r="T5" s="8" t="str">
        <f aca="false">IF(T4="","",CHOOSE(WEEKDAY($B$2+17),"일","월","화","수","목","금","토"))</f>
        <v>일</v>
      </c>
      <c r="U5" s="7" t="str">
        <f aca="false">IF(U4="","",CHOOSE(WEEKDAY($B$2+18),"일","월","화","수","목","금","토"))</f>
        <v>월</v>
      </c>
      <c r="V5" s="7" t="str">
        <f aca="false">IF(V4="","",CHOOSE(WEEKDAY($B$2+19),"일","월","화","수","목","금","토"))</f>
        <v>화</v>
      </c>
      <c r="W5" s="7" t="str">
        <f aca="false">IF(W4="","",CHOOSE(WEEKDAY($B$2+20),"일","월","화","수","목","금","토"))</f>
        <v>수</v>
      </c>
      <c r="X5" s="7" t="str">
        <f aca="false">IF(X4="","",CHOOSE(WEEKDAY($B$2+21),"일","월","화","수","목","금","토"))</f>
        <v>목</v>
      </c>
      <c r="Y5" s="7" t="str">
        <f aca="false">IF(Y4="","",CHOOSE(WEEKDAY($B$2+22),"일","월","화","수","목","금","토"))</f>
        <v>금</v>
      </c>
      <c r="Z5" s="8" t="str">
        <f aca="false">IF(Z4="","",CHOOSE(WEEKDAY($B$2+23),"일","월","화","수","목","금","토"))</f>
        <v>토</v>
      </c>
      <c r="AA5" s="7" t="str">
        <f aca="false">IF(AA4="","",CHOOSE(WEEKDAY($B$2+24),"일","월","화","수","목","금","토"))</f>
        <v>일</v>
      </c>
      <c r="AB5" s="7" t="str">
        <f aca="false">IF(AB4="","",CHOOSE(WEEKDAY($B$2+25),"일","월","화","수","목","금","토"))</f>
        <v>월</v>
      </c>
      <c r="AC5" s="7" t="str">
        <f aca="false">IF(AC4="","",CHOOSE(WEEKDAY($B$2+26),"일","월","화","수","목","금","토"))</f>
        <v>화</v>
      </c>
      <c r="AD5" s="7" t="str">
        <f aca="false">IF(AD4="","",CHOOSE(WEEKDAY($B$2+27),"일","월","화","수","목","금","토"))</f>
        <v>수</v>
      </c>
      <c r="AE5" s="7" t="str">
        <f aca="false">IF(AE4="","",CHOOSE(WEEKDAY($B$2+28),"일","월","화","수","목","금","토"))</f>
        <v>목</v>
      </c>
      <c r="AF5" s="8" t="str">
        <f aca="false">IF(AF4="","",CHOOSE(WEEKDAY($B$2+29),"일","월","화","수","목","금","토"))</f>
        <v>금</v>
      </c>
      <c r="AG5" s="7" t="str">
        <f aca="false">IF(AG4="","",CHOOSE(WEEKDAY($B$2+30),"일","월","화","수","목","금","토"))</f>
        <v>토</v>
      </c>
      <c r="AH5" s="6"/>
      <c r="AI5" s="6"/>
      <c r="AJ5" s="6"/>
      <c r="AK5" s="6"/>
      <c r="AL5" s="6"/>
      <c r="AM5" s="6"/>
      <c r="AN5" s="6"/>
      <c r="AO5" s="6"/>
      <c r="AP5" s="6"/>
    </row>
    <row r="6" customFormat="false" ht="21.75" hidden="false" customHeight="true" outlineLevel="0" collapsed="false">
      <c r="A6" s="10" t="s">
        <v>16</v>
      </c>
      <c r="B6" s="10" t="s">
        <v>17</v>
      </c>
      <c r="C6" s="11" t="s">
        <v>7</v>
      </c>
      <c r="D6" s="11" t="s">
        <v>7</v>
      </c>
      <c r="E6" s="11" t="s">
        <v>9</v>
      </c>
      <c r="F6" s="11" t="s">
        <v>8</v>
      </c>
      <c r="G6" s="11" t="s">
        <v>8</v>
      </c>
      <c r="H6" s="12" t="s">
        <v>9</v>
      </c>
      <c r="I6" s="11" t="s">
        <v>7</v>
      </c>
      <c r="J6" s="13" t="s">
        <v>10</v>
      </c>
      <c r="K6" s="11" t="s">
        <v>9</v>
      </c>
      <c r="L6" s="11" t="s">
        <v>8</v>
      </c>
      <c r="M6" s="11" t="s">
        <v>8</v>
      </c>
      <c r="N6" s="12" t="s">
        <v>9</v>
      </c>
      <c r="O6" s="11" t="s">
        <v>7</v>
      </c>
      <c r="P6" s="11" t="s">
        <v>7</v>
      </c>
      <c r="Q6" s="11" t="s">
        <v>9</v>
      </c>
      <c r="R6" s="11" t="s">
        <v>8</v>
      </c>
      <c r="S6" s="11" t="s">
        <v>8</v>
      </c>
      <c r="T6" s="12" t="s">
        <v>9</v>
      </c>
      <c r="U6" s="11" t="s">
        <v>7</v>
      </c>
      <c r="V6" s="11" t="s">
        <v>7</v>
      </c>
      <c r="W6" s="11" t="s">
        <v>9</v>
      </c>
      <c r="X6" s="11" t="s">
        <v>8</v>
      </c>
      <c r="Y6" s="11" t="s">
        <v>8</v>
      </c>
      <c r="Z6" s="12" t="s">
        <v>9</v>
      </c>
      <c r="AA6" s="11" t="s">
        <v>7</v>
      </c>
      <c r="AB6" s="11" t="s">
        <v>7</v>
      </c>
      <c r="AC6" s="11" t="s">
        <v>9</v>
      </c>
      <c r="AD6" s="11" t="s">
        <v>8</v>
      </c>
      <c r="AE6" s="11" t="s">
        <v>8</v>
      </c>
      <c r="AF6" s="12" t="s">
        <v>9</v>
      </c>
      <c r="AG6" s="11" t="s">
        <v>7</v>
      </c>
      <c r="AH6" s="14" t="n">
        <f aca="false">COUNTIF($C6:$AG6,"주")</f>
        <v>10</v>
      </c>
      <c r="AI6" s="14" t="n">
        <f aca="false">COUNTIF($C6:$AG6,"야")</f>
        <v>10</v>
      </c>
      <c r="AJ6" s="14" t="n">
        <f aca="false">COUNTIF($C6:$AG6,"휴")</f>
        <v>10</v>
      </c>
      <c r="AK6" s="14" t="n">
        <f aca="false">COUNTIF($C6:$AG6,"G1")</f>
        <v>1</v>
      </c>
      <c r="AL6" s="14" t="n">
        <f aca="false">COUNTIF($C6:$AG6,"E1")</f>
        <v>0</v>
      </c>
      <c r="AM6" s="14" t="n">
        <f aca="false">COUNTIF($C6:$AG6,"E2")</f>
        <v>0</v>
      </c>
      <c r="AN6" s="14" t="n">
        <f aca="false">COUNTIF($C6:$AG6,"ED")</f>
        <v>0</v>
      </c>
      <c r="AO6" s="14" t="n">
        <f aca="false">SUM(AH6:AN6)</f>
        <v>31</v>
      </c>
      <c r="AP6" s="15" t="str">
        <f aca="false">IF(AO6=COUNT($C$4:$AG$4),"맞음","날짜 수와 다름")</f>
        <v>맞음</v>
      </c>
    </row>
    <row r="7" customFormat="false" ht="21.75" hidden="false" customHeight="true" outlineLevel="0" collapsed="false">
      <c r="A7" s="10" t="s">
        <v>18</v>
      </c>
      <c r="B7" s="10" t="s">
        <v>17</v>
      </c>
      <c r="C7" s="11" t="s">
        <v>7</v>
      </c>
      <c r="D7" s="11" t="s">
        <v>7</v>
      </c>
      <c r="E7" s="11" t="s">
        <v>9</v>
      </c>
      <c r="F7" s="11" t="s">
        <v>8</v>
      </c>
      <c r="G7" s="11" t="s">
        <v>8</v>
      </c>
      <c r="H7" s="12" t="s">
        <v>9</v>
      </c>
      <c r="I7" s="11" t="s">
        <v>7</v>
      </c>
      <c r="J7" s="11" t="s">
        <v>7</v>
      </c>
      <c r="K7" s="11" t="s">
        <v>9</v>
      </c>
      <c r="L7" s="11" t="s">
        <v>8</v>
      </c>
      <c r="M7" s="11" t="s">
        <v>8</v>
      </c>
      <c r="N7" s="12" t="s">
        <v>9</v>
      </c>
      <c r="O7" s="11" t="s">
        <v>7</v>
      </c>
      <c r="P7" s="11" t="s">
        <v>7</v>
      </c>
      <c r="Q7" s="11" t="s">
        <v>9</v>
      </c>
      <c r="R7" s="11" t="s">
        <v>8</v>
      </c>
      <c r="S7" s="11" t="s">
        <v>8</v>
      </c>
      <c r="T7" s="12" t="s">
        <v>9</v>
      </c>
      <c r="U7" s="11" t="s">
        <v>7</v>
      </c>
      <c r="V7" s="11" t="s">
        <v>7</v>
      </c>
      <c r="W7" s="11" t="s">
        <v>9</v>
      </c>
      <c r="X7" s="11" t="s">
        <v>8</v>
      </c>
      <c r="Y7" s="11" t="s">
        <v>8</v>
      </c>
      <c r="Z7" s="12" t="s">
        <v>9</v>
      </c>
      <c r="AA7" s="11" t="s">
        <v>7</v>
      </c>
      <c r="AB7" s="11" t="s">
        <v>7</v>
      </c>
      <c r="AC7" s="11" t="s">
        <v>9</v>
      </c>
      <c r="AD7" s="11" t="s">
        <v>8</v>
      </c>
      <c r="AE7" s="11" t="s">
        <v>8</v>
      </c>
      <c r="AF7" s="12" t="s">
        <v>9</v>
      </c>
      <c r="AG7" s="11" t="s">
        <v>7</v>
      </c>
      <c r="AH7" s="14" t="n">
        <f aca="false">COUNTIF($C7:$AG7,"주")</f>
        <v>11</v>
      </c>
      <c r="AI7" s="14" t="n">
        <f aca="false">COUNTIF($C7:$AG7,"야")</f>
        <v>10</v>
      </c>
      <c r="AJ7" s="14" t="n">
        <f aca="false">COUNTIF($C7:$AG7,"휴")</f>
        <v>10</v>
      </c>
      <c r="AK7" s="14" t="n">
        <f aca="false">COUNTIF($C7:$AG7,"G1")</f>
        <v>0</v>
      </c>
      <c r="AL7" s="14" t="n">
        <f aca="false">COUNTIF($C7:$AG7,"E1")</f>
        <v>0</v>
      </c>
      <c r="AM7" s="14" t="n">
        <f aca="false">COUNTIF($C7:$AG7,"E2")</f>
        <v>0</v>
      </c>
      <c r="AN7" s="14" t="n">
        <f aca="false">COUNTIF($C7:$AG7,"ED")</f>
        <v>0</v>
      </c>
      <c r="AO7" s="14" t="n">
        <f aca="false">SUM(AH7:AN7)</f>
        <v>31</v>
      </c>
      <c r="AP7" s="15" t="str">
        <f aca="false">IF(AO7=COUNT($C$4:$AG$4),"맞음","날짜 수와 다름")</f>
        <v>맞음</v>
      </c>
    </row>
    <row r="8" customFormat="false" ht="21.75" hidden="false" customHeight="true" outlineLevel="0" collapsed="false">
      <c r="A8" s="10" t="s">
        <v>19</v>
      </c>
      <c r="B8" s="10" t="s">
        <v>20</v>
      </c>
      <c r="C8" s="11" t="s">
        <v>9</v>
      </c>
      <c r="D8" s="11" t="s">
        <v>8</v>
      </c>
      <c r="E8" s="11" t="s">
        <v>8</v>
      </c>
      <c r="F8" s="11" t="s">
        <v>9</v>
      </c>
      <c r="G8" s="11" t="s">
        <v>7</v>
      </c>
      <c r="H8" s="12" t="s">
        <v>7</v>
      </c>
      <c r="I8" s="11" t="s">
        <v>9</v>
      </c>
      <c r="J8" s="11" t="s">
        <v>8</v>
      </c>
      <c r="K8" s="11" t="s">
        <v>8</v>
      </c>
      <c r="L8" s="11" t="s">
        <v>9</v>
      </c>
      <c r="M8" s="11" t="s">
        <v>7</v>
      </c>
      <c r="N8" s="12" t="s">
        <v>7</v>
      </c>
      <c r="O8" s="11" t="s">
        <v>9</v>
      </c>
      <c r="P8" s="11" t="s">
        <v>8</v>
      </c>
      <c r="Q8" s="11" t="s">
        <v>8</v>
      </c>
      <c r="R8" s="11" t="s">
        <v>9</v>
      </c>
      <c r="S8" s="11" t="s">
        <v>7</v>
      </c>
      <c r="T8" s="12" t="s">
        <v>7</v>
      </c>
      <c r="U8" s="11" t="s">
        <v>9</v>
      </c>
      <c r="V8" s="11" t="s">
        <v>8</v>
      </c>
      <c r="W8" s="11" t="s">
        <v>8</v>
      </c>
      <c r="X8" s="11" t="s">
        <v>9</v>
      </c>
      <c r="Y8" s="11" t="s">
        <v>7</v>
      </c>
      <c r="Z8" s="12" t="s">
        <v>7</v>
      </c>
      <c r="AA8" s="11" t="s">
        <v>9</v>
      </c>
      <c r="AB8" s="11" t="s">
        <v>8</v>
      </c>
      <c r="AC8" s="11" t="s">
        <v>8</v>
      </c>
      <c r="AD8" s="11" t="s">
        <v>9</v>
      </c>
      <c r="AE8" s="11" t="s">
        <v>7</v>
      </c>
      <c r="AF8" s="12" t="s">
        <v>7</v>
      </c>
      <c r="AG8" s="11" t="s">
        <v>9</v>
      </c>
      <c r="AH8" s="14" t="n">
        <f aca="false">COUNTIF($C8:$AG8,"주")</f>
        <v>10</v>
      </c>
      <c r="AI8" s="14" t="n">
        <f aca="false">COUNTIF($C8:$AG8,"야")</f>
        <v>10</v>
      </c>
      <c r="AJ8" s="14" t="n">
        <f aca="false">COUNTIF($C8:$AG8,"휴")</f>
        <v>11</v>
      </c>
      <c r="AK8" s="14" t="n">
        <f aca="false">COUNTIF($C8:$AG8,"G1")</f>
        <v>0</v>
      </c>
      <c r="AL8" s="14" t="n">
        <f aca="false">COUNTIF($C8:$AG8,"E1")</f>
        <v>0</v>
      </c>
      <c r="AM8" s="14" t="n">
        <f aca="false">COUNTIF($C8:$AG8,"E2")</f>
        <v>0</v>
      </c>
      <c r="AN8" s="14" t="n">
        <f aca="false">COUNTIF($C8:$AG8,"ED")</f>
        <v>0</v>
      </c>
      <c r="AO8" s="14" t="n">
        <f aca="false">SUM(AH8:AN8)</f>
        <v>31</v>
      </c>
      <c r="AP8" s="15" t="str">
        <f aca="false">IF(AO8=COUNT($C$4:$AG$4),"맞음","날짜 수와 다름")</f>
        <v>맞음</v>
      </c>
    </row>
    <row r="9" customFormat="false" ht="21.75" hidden="false" customHeight="true" outlineLevel="0" collapsed="false">
      <c r="A9" s="10" t="s">
        <v>21</v>
      </c>
      <c r="B9" s="10" t="s">
        <v>20</v>
      </c>
      <c r="C9" s="11" t="s">
        <v>9</v>
      </c>
      <c r="D9" s="11" t="s">
        <v>8</v>
      </c>
      <c r="E9" s="11" t="s">
        <v>8</v>
      </c>
      <c r="F9" s="11" t="s">
        <v>9</v>
      </c>
      <c r="G9" s="11" t="s">
        <v>7</v>
      </c>
      <c r="H9" s="12" t="s">
        <v>7</v>
      </c>
      <c r="I9" s="11" t="s">
        <v>9</v>
      </c>
      <c r="J9" s="11" t="s">
        <v>8</v>
      </c>
      <c r="K9" s="11" t="s">
        <v>8</v>
      </c>
      <c r="L9" s="11" t="s">
        <v>9</v>
      </c>
      <c r="M9" s="11" t="s">
        <v>7</v>
      </c>
      <c r="N9" s="12" t="s">
        <v>7</v>
      </c>
      <c r="O9" s="11" t="s">
        <v>9</v>
      </c>
      <c r="P9" s="11" t="s">
        <v>8</v>
      </c>
      <c r="Q9" s="11" t="s">
        <v>8</v>
      </c>
      <c r="R9" s="11" t="s">
        <v>9</v>
      </c>
      <c r="S9" s="11" t="s">
        <v>7</v>
      </c>
      <c r="T9" s="12" t="s">
        <v>7</v>
      </c>
      <c r="U9" s="11" t="s">
        <v>9</v>
      </c>
      <c r="V9" s="11" t="s">
        <v>8</v>
      </c>
      <c r="W9" s="11" t="s">
        <v>8</v>
      </c>
      <c r="X9" s="13" t="s">
        <v>11</v>
      </c>
      <c r="Y9" s="11" t="s">
        <v>7</v>
      </c>
      <c r="Z9" s="12" t="s">
        <v>7</v>
      </c>
      <c r="AA9" s="11" t="s">
        <v>9</v>
      </c>
      <c r="AB9" s="11" t="s">
        <v>8</v>
      </c>
      <c r="AC9" s="11" t="s">
        <v>8</v>
      </c>
      <c r="AD9" s="11" t="s">
        <v>9</v>
      </c>
      <c r="AE9" s="11" t="s">
        <v>7</v>
      </c>
      <c r="AF9" s="12" t="s">
        <v>7</v>
      </c>
      <c r="AG9" s="11" t="s">
        <v>9</v>
      </c>
      <c r="AH9" s="14" t="n">
        <f aca="false">COUNTIF($C9:$AG9,"주")</f>
        <v>10</v>
      </c>
      <c r="AI9" s="14" t="n">
        <f aca="false">COUNTIF($C9:$AG9,"야")</f>
        <v>10</v>
      </c>
      <c r="AJ9" s="14" t="n">
        <f aca="false">COUNTIF($C9:$AG9,"휴")</f>
        <v>10</v>
      </c>
      <c r="AK9" s="14" t="n">
        <f aca="false">COUNTIF($C9:$AG9,"G1")</f>
        <v>0</v>
      </c>
      <c r="AL9" s="14" t="n">
        <f aca="false">COUNTIF($C9:$AG9,"E1")</f>
        <v>1</v>
      </c>
      <c r="AM9" s="14" t="n">
        <f aca="false">COUNTIF($C9:$AG9,"E2")</f>
        <v>0</v>
      </c>
      <c r="AN9" s="14" t="n">
        <f aca="false">COUNTIF($C9:$AG9,"ED")</f>
        <v>0</v>
      </c>
      <c r="AO9" s="14" t="n">
        <f aca="false">SUM(AH9:AN9)</f>
        <v>31</v>
      </c>
      <c r="AP9" s="15" t="str">
        <f aca="false">IF(AO9=COUNT($C$4:$AG$4),"맞음","날짜 수와 다름")</f>
        <v>맞음</v>
      </c>
    </row>
    <row r="10" customFormat="false" ht="21.75" hidden="false" customHeight="true" outlineLevel="0" collapsed="false">
      <c r="A10" s="10" t="s">
        <v>22</v>
      </c>
      <c r="B10" s="10" t="s">
        <v>23</v>
      </c>
      <c r="C10" s="11" t="s">
        <v>8</v>
      </c>
      <c r="D10" s="11" t="s">
        <v>9</v>
      </c>
      <c r="E10" s="11" t="s">
        <v>7</v>
      </c>
      <c r="F10" s="11" t="s">
        <v>7</v>
      </c>
      <c r="G10" s="11" t="s">
        <v>9</v>
      </c>
      <c r="H10" s="12" t="s">
        <v>8</v>
      </c>
      <c r="I10" s="11" t="s">
        <v>8</v>
      </c>
      <c r="J10" s="11" t="s">
        <v>9</v>
      </c>
      <c r="K10" s="11" t="s">
        <v>7</v>
      </c>
      <c r="L10" s="11" t="s">
        <v>7</v>
      </c>
      <c r="M10" s="11" t="s">
        <v>9</v>
      </c>
      <c r="N10" s="12" t="s">
        <v>8</v>
      </c>
      <c r="O10" s="11" t="s">
        <v>8</v>
      </c>
      <c r="P10" s="11" t="s">
        <v>9</v>
      </c>
      <c r="Q10" s="11" t="s">
        <v>7</v>
      </c>
      <c r="R10" s="11" t="s">
        <v>7</v>
      </c>
      <c r="S10" s="11" t="s">
        <v>9</v>
      </c>
      <c r="T10" s="12" t="s">
        <v>8</v>
      </c>
      <c r="U10" s="11" t="s">
        <v>8</v>
      </c>
      <c r="V10" s="11" t="s">
        <v>9</v>
      </c>
      <c r="W10" s="11" t="s">
        <v>7</v>
      </c>
      <c r="X10" s="13" t="s">
        <v>10</v>
      </c>
      <c r="Y10" s="11" t="s">
        <v>9</v>
      </c>
      <c r="Z10" s="12" t="s">
        <v>8</v>
      </c>
      <c r="AA10" s="11" t="s">
        <v>8</v>
      </c>
      <c r="AB10" s="11" t="s">
        <v>9</v>
      </c>
      <c r="AC10" s="11" t="s">
        <v>7</v>
      </c>
      <c r="AD10" s="11" t="s">
        <v>7</v>
      </c>
      <c r="AE10" s="11" t="s">
        <v>9</v>
      </c>
      <c r="AF10" s="12" t="s">
        <v>8</v>
      </c>
      <c r="AG10" s="11" t="s">
        <v>8</v>
      </c>
      <c r="AH10" s="14" t="n">
        <f aca="false">COUNTIF($C10:$AG10,"주")</f>
        <v>9</v>
      </c>
      <c r="AI10" s="14" t="n">
        <f aca="false">COUNTIF($C10:$AG10,"야")</f>
        <v>11</v>
      </c>
      <c r="AJ10" s="14" t="n">
        <f aca="false">COUNTIF($C10:$AG10,"휴")</f>
        <v>10</v>
      </c>
      <c r="AK10" s="14" t="n">
        <f aca="false">COUNTIF($C10:$AG10,"G1")</f>
        <v>1</v>
      </c>
      <c r="AL10" s="14" t="n">
        <f aca="false">COUNTIF($C10:$AG10,"E1")</f>
        <v>0</v>
      </c>
      <c r="AM10" s="14" t="n">
        <f aca="false">COUNTIF($C10:$AG10,"E2")</f>
        <v>0</v>
      </c>
      <c r="AN10" s="14" t="n">
        <f aca="false">COUNTIF($C10:$AG10,"ED")</f>
        <v>0</v>
      </c>
      <c r="AO10" s="14" t="n">
        <f aca="false">SUM(AH10:AN10)</f>
        <v>31</v>
      </c>
      <c r="AP10" s="15" t="str">
        <f aca="false">IF(AO10=COUNT($C$4:$AG$4),"맞음","날짜 수와 다름")</f>
        <v>맞음</v>
      </c>
    </row>
    <row r="11" customFormat="false" ht="21.75" hidden="false" customHeight="true" outlineLevel="0" collapsed="false">
      <c r="A11" s="10" t="s">
        <v>24</v>
      </c>
      <c r="B11" s="10" t="s">
        <v>23</v>
      </c>
      <c r="C11" s="11" t="s">
        <v>8</v>
      </c>
      <c r="D11" s="11" t="s">
        <v>9</v>
      </c>
      <c r="E11" s="11" t="s">
        <v>7</v>
      </c>
      <c r="F11" s="11" t="s">
        <v>7</v>
      </c>
      <c r="G11" s="11" t="s">
        <v>9</v>
      </c>
      <c r="H11" s="12" t="s">
        <v>8</v>
      </c>
      <c r="I11" s="11" t="s">
        <v>8</v>
      </c>
      <c r="J11" s="13" t="s">
        <v>11</v>
      </c>
      <c r="K11" s="11" t="s">
        <v>7</v>
      </c>
      <c r="L11" s="11" t="s">
        <v>7</v>
      </c>
      <c r="M11" s="11" t="s">
        <v>9</v>
      </c>
      <c r="N11" s="12" t="s">
        <v>8</v>
      </c>
      <c r="O11" s="11" t="s">
        <v>8</v>
      </c>
      <c r="P11" s="11" t="s">
        <v>9</v>
      </c>
      <c r="Q11" s="11" t="s">
        <v>7</v>
      </c>
      <c r="R11" s="11" t="s">
        <v>7</v>
      </c>
      <c r="S11" s="11" t="s">
        <v>9</v>
      </c>
      <c r="T11" s="12" t="s">
        <v>8</v>
      </c>
      <c r="U11" s="11" t="s">
        <v>8</v>
      </c>
      <c r="V11" s="11" t="s">
        <v>9</v>
      </c>
      <c r="W11" s="11" t="s">
        <v>7</v>
      </c>
      <c r="X11" s="11" t="s">
        <v>7</v>
      </c>
      <c r="Y11" s="11" t="s">
        <v>9</v>
      </c>
      <c r="Z11" s="12" t="s">
        <v>8</v>
      </c>
      <c r="AA11" s="11" t="s">
        <v>8</v>
      </c>
      <c r="AB11" s="11" t="s">
        <v>9</v>
      </c>
      <c r="AC11" s="11" t="s">
        <v>7</v>
      </c>
      <c r="AD11" s="11" t="s">
        <v>7</v>
      </c>
      <c r="AE11" s="11" t="s">
        <v>9</v>
      </c>
      <c r="AF11" s="12" t="s">
        <v>8</v>
      </c>
      <c r="AG11" s="11" t="s">
        <v>8</v>
      </c>
      <c r="AH11" s="14" t="n">
        <f aca="false">COUNTIF($C11:$AG11,"주")</f>
        <v>10</v>
      </c>
      <c r="AI11" s="14" t="n">
        <f aca="false">COUNTIF($C11:$AG11,"야")</f>
        <v>11</v>
      </c>
      <c r="AJ11" s="14" t="n">
        <f aca="false">COUNTIF($C11:$AG11,"휴")</f>
        <v>9</v>
      </c>
      <c r="AK11" s="14" t="n">
        <f aca="false">COUNTIF($C11:$AG11,"G1")</f>
        <v>0</v>
      </c>
      <c r="AL11" s="14" t="n">
        <f aca="false">COUNTIF($C11:$AG11,"E1")</f>
        <v>1</v>
      </c>
      <c r="AM11" s="14" t="n">
        <f aca="false">COUNTIF($C11:$AG11,"E2")</f>
        <v>0</v>
      </c>
      <c r="AN11" s="14" t="n">
        <f aca="false">COUNTIF($C11:$AG11,"ED")</f>
        <v>0</v>
      </c>
      <c r="AO11" s="14" t="n">
        <f aca="false">SUM(AH11:AN11)</f>
        <v>31</v>
      </c>
      <c r="AP11" s="15" t="str">
        <f aca="false">IF(AO11=COUNT($C$4:$AG$4),"맞음","날짜 수와 다름")</f>
        <v>맞음</v>
      </c>
    </row>
    <row r="12" customFormat="false" ht="21.75" hidden="false" customHeight="true" outlineLevel="0" collapsed="false">
      <c r="A12" s="16" t="s">
        <v>25</v>
      </c>
      <c r="B12" s="16"/>
      <c r="C12" s="17" t="n">
        <f aca="false">IF(C$4="","",COUNTIF(C$6:C$11,"주")+COUNTIF(C$6:C$11,"E1")+COUNTIF(C$6:C$11,"ED"))</f>
        <v>2</v>
      </c>
      <c r="D12" s="17" t="n">
        <f aca="false">IF(D$4="","",COUNTIF(D$6:D$11,"주")+COUNTIF(D$6:D$11,"E1")+COUNTIF(D$6:D$11,"ED"))</f>
        <v>2</v>
      </c>
      <c r="E12" s="17" t="n">
        <f aca="false">IF(E$4="","",COUNTIF(E$6:E$11,"주")+COUNTIF(E$6:E$11,"E1")+COUNTIF(E$6:E$11,"ED"))</f>
        <v>2</v>
      </c>
      <c r="F12" s="17" t="n">
        <f aca="false">IF(F$4="","",COUNTIF(F$6:F$11,"주")+COUNTIF(F$6:F$11,"E1")+COUNTIF(F$6:F$11,"ED"))</f>
        <v>2</v>
      </c>
      <c r="G12" s="17" t="n">
        <f aca="false">IF(G$4="","",COUNTIF(G$6:G$11,"주")+COUNTIF(G$6:G$11,"E1")+COUNTIF(G$6:G$11,"ED"))</f>
        <v>2</v>
      </c>
      <c r="H12" s="18" t="n">
        <f aca="false">IF(H$4="","",COUNTIF(H$6:H$11,"주")+COUNTIF(H$6:H$11,"E1")+COUNTIF(H$6:H$11,"ED"))</f>
        <v>2</v>
      </c>
      <c r="I12" s="17" t="n">
        <f aca="false">IF(I$4="","",COUNTIF(I$6:I$11,"주")+COUNTIF(I$6:I$11,"E1")+COUNTIF(I$6:I$11,"ED"))</f>
        <v>2</v>
      </c>
      <c r="J12" s="17" t="n">
        <f aca="false">IF(J$4="","",COUNTIF(J$6:J$11,"주")+COUNTIF(J$6:J$11,"E1")+COUNTIF(J$6:J$11,"ED"))</f>
        <v>2</v>
      </c>
      <c r="K12" s="17" t="n">
        <f aca="false">IF(K$4="","",COUNTIF(K$6:K$11,"주")+COUNTIF(K$6:K$11,"E1")+COUNTIF(K$6:K$11,"ED"))</f>
        <v>2</v>
      </c>
      <c r="L12" s="17" t="n">
        <f aca="false">IF(L$4="","",COUNTIF(L$6:L$11,"주")+COUNTIF(L$6:L$11,"E1")+COUNTIF(L$6:L$11,"ED"))</f>
        <v>2</v>
      </c>
      <c r="M12" s="17" t="n">
        <f aca="false">IF(M$4="","",COUNTIF(M$6:M$11,"주")+COUNTIF(M$6:M$11,"E1")+COUNTIF(M$6:M$11,"ED"))</f>
        <v>2</v>
      </c>
      <c r="N12" s="18" t="n">
        <f aca="false">IF(N$4="","",COUNTIF(N$6:N$11,"주")+COUNTIF(N$6:N$11,"E1")+COUNTIF(N$6:N$11,"ED"))</f>
        <v>2</v>
      </c>
      <c r="O12" s="17" t="n">
        <f aca="false">IF(O$4="","",COUNTIF(O$6:O$11,"주")+COUNTIF(O$6:O$11,"E1")+COUNTIF(O$6:O$11,"ED"))</f>
        <v>2</v>
      </c>
      <c r="P12" s="17" t="n">
        <f aca="false">IF(P$4="","",COUNTIF(P$6:P$11,"주")+COUNTIF(P$6:P$11,"E1")+COUNTIF(P$6:P$11,"ED"))</f>
        <v>2</v>
      </c>
      <c r="Q12" s="17" t="n">
        <f aca="false">IF(Q$4="","",COUNTIF(Q$6:Q$11,"주")+COUNTIF(Q$6:Q$11,"E1")+COUNTIF(Q$6:Q$11,"ED"))</f>
        <v>2</v>
      </c>
      <c r="R12" s="17" t="n">
        <f aca="false">IF(R$4="","",COUNTIF(R$6:R$11,"주")+COUNTIF(R$6:R$11,"E1")+COUNTIF(R$6:R$11,"ED"))</f>
        <v>2</v>
      </c>
      <c r="S12" s="17" t="n">
        <f aca="false">IF(S$4="","",COUNTIF(S$6:S$11,"주")+COUNTIF(S$6:S$11,"E1")+COUNTIF(S$6:S$11,"ED"))</f>
        <v>2</v>
      </c>
      <c r="T12" s="18" t="n">
        <f aca="false">IF(T$4="","",COUNTIF(T$6:T$11,"주")+COUNTIF(T$6:T$11,"E1")+COUNTIF(T$6:T$11,"ED"))</f>
        <v>2</v>
      </c>
      <c r="U12" s="17" t="n">
        <f aca="false">IF(U$4="","",COUNTIF(U$6:U$11,"주")+COUNTIF(U$6:U$11,"E1")+COUNTIF(U$6:U$11,"ED"))</f>
        <v>2</v>
      </c>
      <c r="V12" s="17" t="n">
        <f aca="false">IF(V$4="","",COUNTIF(V$6:V$11,"주")+COUNTIF(V$6:V$11,"E1")+COUNTIF(V$6:V$11,"ED"))</f>
        <v>2</v>
      </c>
      <c r="W12" s="17" t="n">
        <f aca="false">IF(W$4="","",COUNTIF(W$6:W$11,"주")+COUNTIF(W$6:W$11,"E1")+COUNTIF(W$6:W$11,"ED"))</f>
        <v>2</v>
      </c>
      <c r="X12" s="17" t="n">
        <f aca="false">IF(X$4="","",COUNTIF(X$6:X$11,"주")+COUNTIF(X$6:X$11,"E1")+COUNTIF(X$6:X$11,"ED"))</f>
        <v>2</v>
      </c>
      <c r="Y12" s="17" t="n">
        <f aca="false">IF(Y$4="","",COUNTIF(Y$6:Y$11,"주")+COUNTIF(Y$6:Y$11,"E1")+COUNTIF(Y$6:Y$11,"ED"))</f>
        <v>2</v>
      </c>
      <c r="Z12" s="18" t="n">
        <f aca="false">IF(Z$4="","",COUNTIF(Z$6:Z$11,"주")+COUNTIF(Z$6:Z$11,"E1")+COUNTIF(Z$6:Z$11,"ED"))</f>
        <v>2</v>
      </c>
      <c r="AA12" s="17" t="n">
        <f aca="false">IF(AA$4="","",COUNTIF(AA$6:AA$11,"주")+COUNTIF(AA$6:AA$11,"E1")+COUNTIF(AA$6:AA$11,"ED"))</f>
        <v>2</v>
      </c>
      <c r="AB12" s="17" t="n">
        <f aca="false">IF(AB$4="","",COUNTIF(AB$6:AB$11,"주")+COUNTIF(AB$6:AB$11,"E1")+COUNTIF(AB$6:AB$11,"ED"))</f>
        <v>2</v>
      </c>
      <c r="AC12" s="17" t="n">
        <f aca="false">IF(AC$4="","",COUNTIF(AC$6:AC$11,"주")+COUNTIF(AC$6:AC$11,"E1")+COUNTIF(AC$6:AC$11,"ED"))</f>
        <v>2</v>
      </c>
      <c r="AD12" s="17" t="n">
        <f aca="false">IF(AD$4="","",COUNTIF(AD$6:AD$11,"주")+COUNTIF(AD$6:AD$11,"E1")+COUNTIF(AD$6:AD$11,"ED"))</f>
        <v>2</v>
      </c>
      <c r="AE12" s="17" t="n">
        <f aca="false">IF(AE$4="","",COUNTIF(AE$6:AE$11,"주")+COUNTIF(AE$6:AE$11,"E1")+COUNTIF(AE$6:AE$11,"ED"))</f>
        <v>2</v>
      </c>
      <c r="AF12" s="18" t="n">
        <f aca="false">IF(AF$4="","",COUNTIF(AF$6:AF$11,"주")+COUNTIF(AF$6:AF$11,"E1")+COUNTIF(AF$6:AF$11,"ED"))</f>
        <v>2</v>
      </c>
      <c r="AG12" s="17" t="n">
        <f aca="false">IF(AG$4="","",COUNTIF(AG$6:AG$11,"주")+COUNTIF(AG$6:AG$11,"E1")+COUNTIF(AG$6:AG$11,"ED"))</f>
        <v>2</v>
      </c>
      <c r="AH12" s="17"/>
      <c r="AI12" s="17"/>
      <c r="AJ12" s="17"/>
      <c r="AK12" s="17"/>
      <c r="AL12" s="17"/>
      <c r="AM12" s="17"/>
      <c r="AN12" s="17"/>
      <c r="AO12" s="17"/>
      <c r="AP12" s="17"/>
    </row>
    <row r="13" customFormat="false" ht="21.75" hidden="false" customHeight="true" outlineLevel="0" collapsed="false">
      <c r="A13" s="16" t="s">
        <v>26</v>
      </c>
      <c r="B13" s="16"/>
      <c r="C13" s="17" t="n">
        <f aca="false">IF(C$4="","",COUNTIF(C$6:C$11,"야")+COUNTIF(C$6:C$11,"E2")+COUNTIF(C$6:C$11,"ED"))</f>
        <v>2</v>
      </c>
      <c r="D13" s="17" t="n">
        <f aca="false">IF(D$4="","",COUNTIF(D$6:D$11,"야")+COUNTIF(D$6:D$11,"E2")+COUNTIF(D$6:D$11,"ED"))</f>
        <v>2</v>
      </c>
      <c r="E13" s="17" t="n">
        <f aca="false">IF(E$4="","",COUNTIF(E$6:E$11,"야")+COUNTIF(E$6:E$11,"E2")+COUNTIF(E$6:E$11,"ED"))</f>
        <v>2</v>
      </c>
      <c r="F13" s="17" t="n">
        <f aca="false">IF(F$4="","",COUNTIF(F$6:F$11,"야")+COUNTIF(F$6:F$11,"E2")+COUNTIF(F$6:F$11,"ED"))</f>
        <v>2</v>
      </c>
      <c r="G13" s="17" t="n">
        <f aca="false">IF(G$4="","",COUNTIF(G$6:G$11,"야")+COUNTIF(G$6:G$11,"E2")+COUNTIF(G$6:G$11,"ED"))</f>
        <v>2</v>
      </c>
      <c r="H13" s="18" t="n">
        <f aca="false">IF(H$4="","",COUNTIF(H$6:H$11,"야")+COUNTIF(H$6:H$11,"E2")+COUNTIF(H$6:H$11,"ED"))</f>
        <v>2</v>
      </c>
      <c r="I13" s="17" t="n">
        <f aca="false">IF(I$4="","",COUNTIF(I$6:I$11,"야")+COUNTIF(I$6:I$11,"E2")+COUNTIF(I$6:I$11,"ED"))</f>
        <v>2</v>
      </c>
      <c r="J13" s="17" t="n">
        <f aca="false">IF(J$4="","",COUNTIF(J$6:J$11,"야")+COUNTIF(J$6:J$11,"E2")+COUNTIF(J$6:J$11,"ED"))</f>
        <v>2</v>
      </c>
      <c r="K13" s="17" t="n">
        <f aca="false">IF(K$4="","",COUNTIF(K$6:K$11,"야")+COUNTIF(K$6:K$11,"E2")+COUNTIF(K$6:K$11,"ED"))</f>
        <v>2</v>
      </c>
      <c r="L13" s="17" t="n">
        <f aca="false">IF(L$4="","",COUNTIF(L$6:L$11,"야")+COUNTIF(L$6:L$11,"E2")+COUNTIF(L$6:L$11,"ED"))</f>
        <v>2</v>
      </c>
      <c r="M13" s="17" t="n">
        <f aca="false">IF(M$4="","",COUNTIF(M$6:M$11,"야")+COUNTIF(M$6:M$11,"E2")+COUNTIF(M$6:M$11,"ED"))</f>
        <v>2</v>
      </c>
      <c r="N13" s="18" t="n">
        <f aca="false">IF(N$4="","",COUNTIF(N$6:N$11,"야")+COUNTIF(N$6:N$11,"E2")+COUNTIF(N$6:N$11,"ED"))</f>
        <v>2</v>
      </c>
      <c r="O13" s="17" t="n">
        <f aca="false">IF(O$4="","",COUNTIF(O$6:O$11,"야")+COUNTIF(O$6:O$11,"E2")+COUNTIF(O$6:O$11,"ED"))</f>
        <v>2</v>
      </c>
      <c r="P13" s="17" t="n">
        <f aca="false">IF(P$4="","",COUNTIF(P$6:P$11,"야")+COUNTIF(P$6:P$11,"E2")+COUNTIF(P$6:P$11,"ED"))</f>
        <v>2</v>
      </c>
      <c r="Q13" s="17" t="n">
        <f aca="false">IF(Q$4="","",COUNTIF(Q$6:Q$11,"야")+COUNTIF(Q$6:Q$11,"E2")+COUNTIF(Q$6:Q$11,"ED"))</f>
        <v>2</v>
      </c>
      <c r="R13" s="17" t="n">
        <f aca="false">IF(R$4="","",COUNTIF(R$6:R$11,"야")+COUNTIF(R$6:R$11,"E2")+COUNTIF(R$6:R$11,"ED"))</f>
        <v>2</v>
      </c>
      <c r="S13" s="17" t="n">
        <f aca="false">IF(S$4="","",COUNTIF(S$6:S$11,"야")+COUNTIF(S$6:S$11,"E2")+COUNTIF(S$6:S$11,"ED"))</f>
        <v>2</v>
      </c>
      <c r="T13" s="18" t="n">
        <f aca="false">IF(T$4="","",COUNTIF(T$6:T$11,"야")+COUNTIF(T$6:T$11,"E2")+COUNTIF(T$6:T$11,"ED"))</f>
        <v>2</v>
      </c>
      <c r="U13" s="17" t="n">
        <f aca="false">IF(U$4="","",COUNTIF(U$6:U$11,"야")+COUNTIF(U$6:U$11,"E2")+COUNTIF(U$6:U$11,"ED"))</f>
        <v>2</v>
      </c>
      <c r="V13" s="17" t="n">
        <f aca="false">IF(V$4="","",COUNTIF(V$6:V$11,"야")+COUNTIF(V$6:V$11,"E2")+COUNTIF(V$6:V$11,"ED"))</f>
        <v>2</v>
      </c>
      <c r="W13" s="17" t="n">
        <f aca="false">IF(W$4="","",COUNTIF(W$6:W$11,"야")+COUNTIF(W$6:W$11,"E2")+COUNTIF(W$6:W$11,"ED"))</f>
        <v>2</v>
      </c>
      <c r="X13" s="17" t="n">
        <f aca="false">IF(X$4="","",COUNTIF(X$6:X$11,"야")+COUNTIF(X$6:X$11,"E2")+COUNTIF(X$6:X$11,"ED"))</f>
        <v>2</v>
      </c>
      <c r="Y13" s="17" t="n">
        <f aca="false">IF(Y$4="","",COUNTIF(Y$6:Y$11,"야")+COUNTIF(Y$6:Y$11,"E2")+COUNTIF(Y$6:Y$11,"ED"))</f>
        <v>2</v>
      </c>
      <c r="Z13" s="18" t="n">
        <f aca="false">IF(Z$4="","",COUNTIF(Z$6:Z$11,"야")+COUNTIF(Z$6:Z$11,"E2")+COUNTIF(Z$6:Z$11,"ED"))</f>
        <v>2</v>
      </c>
      <c r="AA13" s="17" t="n">
        <f aca="false">IF(AA$4="","",COUNTIF(AA$6:AA$11,"야")+COUNTIF(AA$6:AA$11,"E2")+COUNTIF(AA$6:AA$11,"ED"))</f>
        <v>2</v>
      </c>
      <c r="AB13" s="17" t="n">
        <f aca="false">IF(AB$4="","",COUNTIF(AB$6:AB$11,"야")+COUNTIF(AB$6:AB$11,"E2")+COUNTIF(AB$6:AB$11,"ED"))</f>
        <v>2</v>
      </c>
      <c r="AC13" s="17" t="n">
        <f aca="false">IF(AC$4="","",COUNTIF(AC$6:AC$11,"야")+COUNTIF(AC$6:AC$11,"E2")+COUNTIF(AC$6:AC$11,"ED"))</f>
        <v>2</v>
      </c>
      <c r="AD13" s="17" t="n">
        <f aca="false">IF(AD$4="","",COUNTIF(AD$6:AD$11,"야")+COUNTIF(AD$6:AD$11,"E2")+COUNTIF(AD$6:AD$11,"ED"))</f>
        <v>2</v>
      </c>
      <c r="AE13" s="17" t="n">
        <f aca="false">IF(AE$4="","",COUNTIF(AE$6:AE$11,"야")+COUNTIF(AE$6:AE$11,"E2")+COUNTIF(AE$6:AE$11,"ED"))</f>
        <v>2</v>
      </c>
      <c r="AF13" s="18" t="n">
        <f aca="false">IF(AF$4="","",COUNTIF(AF$6:AF$11,"야")+COUNTIF(AF$6:AF$11,"E2")+COUNTIF(AF$6:AF$11,"ED"))</f>
        <v>2</v>
      </c>
      <c r="AG13" s="17" t="n">
        <f aca="false">IF(AG$4="","",COUNTIF(AG$6:AG$11,"야")+COUNTIF(AG$6:AG$11,"E2")+COUNTIF(AG$6:AG$11,"ED"))</f>
        <v>2</v>
      </c>
      <c r="AH13" s="17"/>
      <c r="AI13" s="17"/>
      <c r="AJ13" s="17"/>
      <c r="AK13" s="17"/>
      <c r="AL13" s="17"/>
      <c r="AM13" s="17"/>
      <c r="AN13" s="17"/>
      <c r="AO13" s="17"/>
      <c r="AP13" s="17"/>
    </row>
    <row r="14" customFormat="false" ht="21.75" hidden="false" customHeight="true" outlineLevel="0" collapsed="false">
      <c r="A14" s="16" t="s">
        <v>27</v>
      </c>
      <c r="B14" s="16"/>
      <c r="C14" s="16" t="str">
        <f aca="false">IF(C$4="","",IF(AND(C12=$G$2,C13=$L$2),"정상","확인"))</f>
        <v>정상</v>
      </c>
      <c r="D14" s="16" t="str">
        <f aca="false">IF(D$4="","",IF(AND(D12=$G$2,D13=$L$2),"정상","확인"))</f>
        <v>정상</v>
      </c>
      <c r="E14" s="16" t="str">
        <f aca="false">IF(E$4="","",IF(AND(E12=$G$2,E13=$L$2),"정상","확인"))</f>
        <v>정상</v>
      </c>
      <c r="F14" s="16" t="str">
        <f aca="false">IF(F$4="","",IF(AND(F12=$G$2,F13=$L$2),"정상","확인"))</f>
        <v>정상</v>
      </c>
      <c r="G14" s="16" t="str">
        <f aca="false">IF(G$4="","",IF(AND(G12=$G$2,G13=$L$2),"정상","확인"))</f>
        <v>정상</v>
      </c>
      <c r="H14" s="19" t="str">
        <f aca="false">IF(H$4="","",IF(AND(H12=$G$2,H13=$L$2),"정상","확인"))</f>
        <v>정상</v>
      </c>
      <c r="I14" s="16" t="str">
        <f aca="false">IF(I$4="","",IF(AND(I12=$G$2,I13=$L$2),"정상","확인"))</f>
        <v>정상</v>
      </c>
      <c r="J14" s="16" t="str">
        <f aca="false">IF(J$4="","",IF(AND(J12=$G$2,J13=$L$2),"정상","확인"))</f>
        <v>정상</v>
      </c>
      <c r="K14" s="16" t="str">
        <f aca="false">IF(K$4="","",IF(AND(K12=$G$2,K13=$L$2),"정상","확인"))</f>
        <v>정상</v>
      </c>
      <c r="L14" s="16" t="str">
        <f aca="false">IF(L$4="","",IF(AND(L12=$G$2,L13=$L$2),"정상","확인"))</f>
        <v>정상</v>
      </c>
      <c r="M14" s="16" t="str">
        <f aca="false">IF(M$4="","",IF(AND(M12=$G$2,M13=$L$2),"정상","확인"))</f>
        <v>정상</v>
      </c>
      <c r="N14" s="19" t="str">
        <f aca="false">IF(N$4="","",IF(AND(N12=$G$2,N13=$L$2),"정상","확인"))</f>
        <v>정상</v>
      </c>
      <c r="O14" s="16" t="str">
        <f aca="false">IF(O$4="","",IF(AND(O12=$G$2,O13=$L$2),"정상","확인"))</f>
        <v>정상</v>
      </c>
      <c r="P14" s="16" t="str">
        <f aca="false">IF(P$4="","",IF(AND(P12=$G$2,P13=$L$2),"정상","확인"))</f>
        <v>정상</v>
      </c>
      <c r="Q14" s="16" t="str">
        <f aca="false">IF(Q$4="","",IF(AND(Q12=$G$2,Q13=$L$2),"정상","확인"))</f>
        <v>정상</v>
      </c>
      <c r="R14" s="16" t="str">
        <f aca="false">IF(R$4="","",IF(AND(R12=$G$2,R13=$L$2),"정상","확인"))</f>
        <v>정상</v>
      </c>
      <c r="S14" s="16" t="str">
        <f aca="false">IF(S$4="","",IF(AND(S12=$G$2,S13=$L$2),"정상","확인"))</f>
        <v>정상</v>
      </c>
      <c r="T14" s="19" t="str">
        <f aca="false">IF(T$4="","",IF(AND(T12=$G$2,T13=$L$2),"정상","확인"))</f>
        <v>정상</v>
      </c>
      <c r="U14" s="16" t="str">
        <f aca="false">IF(U$4="","",IF(AND(U12=$G$2,U13=$L$2),"정상","확인"))</f>
        <v>정상</v>
      </c>
      <c r="V14" s="16" t="str">
        <f aca="false">IF(V$4="","",IF(AND(V12=$G$2,V13=$L$2),"정상","확인"))</f>
        <v>정상</v>
      </c>
      <c r="W14" s="16" t="str">
        <f aca="false">IF(W$4="","",IF(AND(W12=$G$2,W13=$L$2),"정상","확인"))</f>
        <v>정상</v>
      </c>
      <c r="X14" s="16" t="str">
        <f aca="false">IF(X$4="","",IF(AND(X12=$G$2,X13=$L$2),"정상","확인"))</f>
        <v>정상</v>
      </c>
      <c r="Y14" s="16" t="str">
        <f aca="false">IF(Y$4="","",IF(AND(Y12=$G$2,Y13=$L$2),"정상","확인"))</f>
        <v>정상</v>
      </c>
      <c r="Z14" s="19" t="str">
        <f aca="false">IF(Z$4="","",IF(AND(Z12=$G$2,Z13=$L$2),"정상","확인"))</f>
        <v>정상</v>
      </c>
      <c r="AA14" s="16" t="str">
        <f aca="false">IF(AA$4="","",IF(AND(AA12=$G$2,AA13=$L$2),"정상","확인"))</f>
        <v>정상</v>
      </c>
      <c r="AB14" s="16" t="str">
        <f aca="false">IF(AB$4="","",IF(AND(AB12=$G$2,AB13=$L$2),"정상","확인"))</f>
        <v>정상</v>
      </c>
      <c r="AC14" s="16" t="str">
        <f aca="false">IF(AC$4="","",IF(AND(AC12=$G$2,AC13=$L$2),"정상","확인"))</f>
        <v>정상</v>
      </c>
      <c r="AD14" s="16" t="str">
        <f aca="false">IF(AD$4="","",IF(AND(AD12=$G$2,AD13=$L$2),"정상","확인"))</f>
        <v>정상</v>
      </c>
      <c r="AE14" s="16" t="str">
        <f aca="false">IF(AE$4="","",IF(AND(AE12=$G$2,AE13=$L$2),"정상","확인"))</f>
        <v>정상</v>
      </c>
      <c r="AF14" s="19" t="str">
        <f aca="false">IF(AF$4="","",IF(AND(AF12=$G$2,AF13=$L$2),"정상","확인"))</f>
        <v>정상</v>
      </c>
      <c r="AG14" s="16" t="str">
        <f aca="false">IF(AG$4="","",IF(AND(AG12=$G$2,AG13=$L$2),"정상","확인"))</f>
        <v>정상</v>
      </c>
      <c r="AH14" s="17"/>
      <c r="AI14" s="17"/>
      <c r="AJ14" s="17"/>
      <c r="AK14" s="17"/>
      <c r="AL14" s="17"/>
      <c r="AM14" s="17"/>
      <c r="AN14" s="17"/>
      <c r="AO14" s="17"/>
      <c r="AP14" s="17"/>
    </row>
    <row r="16" customFormat="false" ht="15" hidden="false" customHeight="false" outlineLevel="0" collapsed="false">
      <c r="A16" s="2" t="s">
        <v>28</v>
      </c>
      <c r="B16" s="20" t="s">
        <v>29</v>
      </c>
    </row>
    <row r="17" customFormat="false" ht="15" hidden="false" customHeight="false" outlineLevel="0" collapsed="false">
      <c r="B17" s="20" t="s">
        <v>30</v>
      </c>
    </row>
    <row r="18" customFormat="false" ht="15" hidden="false" customHeight="false" outlineLevel="0" collapsed="false">
      <c r="B18" s="20" t="s">
        <v>31</v>
      </c>
    </row>
    <row r="19" customFormat="false" ht="15" hidden="false" customHeight="false" outlineLevel="0" collapsed="false">
      <c r="B19" s="20" t="s">
        <v>32</v>
      </c>
    </row>
  </sheetData>
  <mergeCells count="16">
    <mergeCell ref="A1:P1"/>
    <mergeCell ref="B2:D2"/>
    <mergeCell ref="A4:A5"/>
    <mergeCell ref="B4:B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12:B12"/>
    <mergeCell ref="A13:B13"/>
    <mergeCell ref="A14:B14"/>
  </mergeCells>
  <conditionalFormatting sqref="C6:AG11">
    <cfRule type="cellIs" priority="2" operator="equal" aboveAverage="0" equalAverage="0" bottom="0" percent="0" rank="0" text="" dxfId="0">
      <formula>"주"</formula>
    </cfRule>
    <cfRule type="cellIs" priority="3" operator="equal" aboveAverage="0" equalAverage="0" bottom="0" percent="0" rank="0" text="" dxfId="1">
      <formula>"야"</formula>
    </cfRule>
    <cfRule type="expression" priority="4" aboveAverage="0" equalAverage="0" bottom="0" percent="0" rank="0" text="" dxfId="2">
      <formula>OR(C6="G1",C6="E1",C6="E2",C6="ED")</formula>
    </cfRule>
  </conditionalFormatting>
  <conditionalFormatting sqref="C4:AG5">
    <cfRule type="expression" priority="5" aboveAverage="0" equalAverage="0" bottom="0" percent="0" rank="0" text="" dxfId="3">
      <formula>OR(C$5="토",C$5="일")</formula>
    </cfRule>
  </conditionalFormatting>
  <conditionalFormatting sqref="C14:AG14">
    <cfRule type="cellIs" priority="6" operator="equal" aboveAverage="0" equalAverage="0" bottom="0" percent="0" rank="0" text="" dxfId="4">
      <formula>"확인"</formula>
    </cfRule>
  </conditionalFormatting>
  <conditionalFormatting sqref="AP6:AP11">
    <cfRule type="cellIs" priority="7" operator="equal" aboveAverage="0" equalAverage="0" bottom="0" percent="0" rank="0" text="" dxfId="5">
      <formula>"날짜 수와 다름"</formula>
    </cfRule>
  </conditionalFormatting>
  <dataValidations count="1">
    <dataValidation allowBlank="true" error="주, 야, 휴, G1, E1, E2, ED 중에서 고르세요." errorStyle="stop" errorTitle="기호 확인" operator="between" showDropDown="false" showErrorMessage="true" showInputMessage="false" sqref="C6:AG11" type="list">
      <formula1>"주,야,휴,G1,E1,E2,ED"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5" min="3" style="0" width="9"/>
    <col collapsed="false" customWidth="true" hidden="false" outlineLevel="0" max="6" min="6" style="0" width="20"/>
    <col collapsed="false" customWidth="true" hidden="false" outlineLevel="0" max="8" min="7" style="0" width="11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21" t="s">
        <v>33</v>
      </c>
    </row>
    <row r="2" customFormat="false" ht="15" hidden="false" customHeight="false" outlineLevel="0" collapsed="false">
      <c r="A2" s="5" t="s">
        <v>34</v>
      </c>
    </row>
    <row r="4" customFormat="false" ht="17.15" hidden="false" customHeight="false" outlineLevel="0" collapsed="false">
      <c r="A4" s="6" t="s">
        <v>35</v>
      </c>
      <c r="B4" s="6" t="s">
        <v>36</v>
      </c>
      <c r="C4" s="6" t="s">
        <v>5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</row>
    <row r="5" customFormat="false" ht="17.15" hidden="false" customHeight="false" outlineLevel="0" collapsed="false">
      <c r="A5" s="22" t="n">
        <v>46300</v>
      </c>
      <c r="B5" s="22" t="n">
        <v>46303</v>
      </c>
      <c r="C5" s="23" t="s">
        <v>16</v>
      </c>
      <c r="D5" s="24" t="s">
        <v>7</v>
      </c>
      <c r="E5" s="23" t="s">
        <v>10</v>
      </c>
      <c r="F5" s="24" t="s">
        <v>43</v>
      </c>
      <c r="G5" s="13"/>
      <c r="H5" s="24" t="s">
        <v>44</v>
      </c>
      <c r="I5" s="13"/>
    </row>
    <row r="6" customFormat="false" ht="17.15" hidden="false" customHeight="false" outlineLevel="0" collapsed="false">
      <c r="A6" s="22" t="n">
        <v>46300</v>
      </c>
      <c r="B6" s="22" t="n">
        <v>46303</v>
      </c>
      <c r="C6" s="23" t="s">
        <v>24</v>
      </c>
      <c r="D6" s="24" t="s">
        <v>9</v>
      </c>
      <c r="E6" s="23" t="s">
        <v>11</v>
      </c>
      <c r="F6" s="23" t="s">
        <v>45</v>
      </c>
      <c r="G6" s="13"/>
      <c r="H6" s="24" t="s">
        <v>44</v>
      </c>
      <c r="I6" s="13"/>
    </row>
    <row r="7" customFormat="false" ht="17.15" hidden="false" customHeight="false" outlineLevel="0" collapsed="false">
      <c r="A7" s="22" t="n">
        <v>46314</v>
      </c>
      <c r="B7" s="22" t="n">
        <v>46317</v>
      </c>
      <c r="C7" s="23" t="s">
        <v>22</v>
      </c>
      <c r="D7" s="24" t="s">
        <v>7</v>
      </c>
      <c r="E7" s="23" t="s">
        <v>10</v>
      </c>
      <c r="F7" s="24" t="s">
        <v>43</v>
      </c>
      <c r="G7" s="13"/>
      <c r="H7" s="24" t="s">
        <v>46</v>
      </c>
      <c r="I7" s="13"/>
    </row>
    <row r="8" customFormat="false" ht="17.15" hidden="false" customHeight="false" outlineLevel="0" collapsed="false">
      <c r="A8" s="22" t="n">
        <v>46314</v>
      </c>
      <c r="B8" s="22" t="n">
        <v>46317</v>
      </c>
      <c r="C8" s="23" t="s">
        <v>21</v>
      </c>
      <c r="D8" s="24" t="s">
        <v>9</v>
      </c>
      <c r="E8" s="23" t="s">
        <v>11</v>
      </c>
      <c r="F8" s="23" t="s">
        <v>47</v>
      </c>
      <c r="G8" s="13"/>
      <c r="H8" s="24" t="s">
        <v>46</v>
      </c>
      <c r="I8" s="13"/>
    </row>
    <row r="9" customFormat="false" ht="15" hidden="false" customHeight="false" outlineLevel="0" collapsed="false">
      <c r="A9" s="25"/>
      <c r="B9" s="25"/>
      <c r="C9" s="13"/>
      <c r="D9" s="13"/>
      <c r="E9" s="13"/>
      <c r="F9" s="13"/>
      <c r="G9" s="13"/>
      <c r="H9" s="13"/>
      <c r="I9" s="13"/>
    </row>
    <row r="10" customFormat="false" ht="15" hidden="false" customHeight="false" outlineLevel="0" collapsed="false">
      <c r="A10" s="25"/>
      <c r="B10" s="25"/>
      <c r="C10" s="13"/>
      <c r="D10" s="13"/>
      <c r="E10" s="13"/>
      <c r="F10" s="13"/>
      <c r="G10" s="13"/>
      <c r="H10" s="13"/>
      <c r="I10" s="13"/>
    </row>
    <row r="11" customFormat="false" ht="15" hidden="false" customHeight="false" outlineLevel="0" collapsed="false">
      <c r="A11" s="25"/>
      <c r="B11" s="25"/>
      <c r="C11" s="13"/>
      <c r="D11" s="13"/>
      <c r="E11" s="13"/>
      <c r="F11" s="13"/>
      <c r="G11" s="13"/>
      <c r="H11" s="13"/>
      <c r="I11" s="13"/>
    </row>
    <row r="12" customFormat="false" ht="15" hidden="false" customHeight="false" outlineLevel="0" collapsed="false">
      <c r="A12" s="25"/>
      <c r="B12" s="25"/>
      <c r="C12" s="13"/>
      <c r="D12" s="13"/>
      <c r="E12" s="13"/>
      <c r="F12" s="13"/>
      <c r="G12" s="13"/>
      <c r="H12" s="13"/>
      <c r="I12" s="13"/>
    </row>
    <row r="13" customFormat="false" ht="15" hidden="false" customHeight="false" outlineLevel="0" collapsed="false">
      <c r="A13" s="25"/>
      <c r="B13" s="25"/>
      <c r="C13" s="13"/>
      <c r="D13" s="13"/>
      <c r="E13" s="13"/>
      <c r="F13" s="13"/>
      <c r="G13" s="13"/>
      <c r="H13" s="13"/>
      <c r="I13" s="13"/>
    </row>
    <row r="14" customFormat="false" ht="15" hidden="false" customHeight="false" outlineLevel="0" collapsed="false">
      <c r="A14" s="25"/>
      <c r="B14" s="25"/>
      <c r="C14" s="13"/>
      <c r="D14" s="13"/>
      <c r="E14" s="13"/>
      <c r="F14" s="13"/>
      <c r="G14" s="13"/>
      <c r="H14" s="13"/>
      <c r="I14" s="13"/>
    </row>
    <row r="15" customFormat="false" ht="15" hidden="false" customHeight="false" outlineLevel="0" collapsed="false">
      <c r="A15" s="25"/>
      <c r="B15" s="25"/>
      <c r="C15" s="13"/>
      <c r="D15" s="13"/>
      <c r="E15" s="13"/>
      <c r="F15" s="13"/>
      <c r="G15" s="13"/>
      <c r="H15" s="13"/>
      <c r="I15" s="13"/>
    </row>
    <row r="16" customFormat="false" ht="15" hidden="false" customHeight="false" outlineLevel="0" collapsed="false">
      <c r="A16" s="25"/>
      <c r="B16" s="25"/>
      <c r="C16" s="13"/>
      <c r="D16" s="13"/>
      <c r="E16" s="13"/>
      <c r="F16" s="13"/>
      <c r="G16" s="13"/>
      <c r="H16" s="13"/>
      <c r="I16" s="13"/>
    </row>
    <row r="17" customFormat="false" ht="15" hidden="false" customHeight="false" outlineLevel="0" collapsed="false">
      <c r="A17" s="25"/>
      <c r="B17" s="25"/>
      <c r="C17" s="13"/>
      <c r="D17" s="13"/>
      <c r="E17" s="13"/>
      <c r="F17" s="13"/>
      <c r="G17" s="13"/>
      <c r="H17" s="13"/>
      <c r="I17" s="13"/>
    </row>
    <row r="18" customFormat="false" ht="15" hidden="false" customHeight="false" outlineLevel="0" collapsed="false">
      <c r="A18" s="25"/>
      <c r="B18" s="25"/>
      <c r="C18" s="13"/>
      <c r="D18" s="13"/>
      <c r="E18" s="13"/>
      <c r="F18" s="13"/>
      <c r="G18" s="13"/>
      <c r="H18" s="13"/>
      <c r="I18" s="13"/>
    </row>
    <row r="19" customFormat="false" ht="15" hidden="false" customHeight="false" outlineLevel="0" collapsed="false">
      <c r="A19" s="25"/>
      <c r="B19" s="25"/>
      <c r="C19" s="13"/>
      <c r="D19" s="13"/>
      <c r="E19" s="13"/>
      <c r="F19" s="13"/>
      <c r="G19" s="13"/>
      <c r="H19" s="13"/>
      <c r="I19" s="13"/>
    </row>
    <row r="20" customFormat="false" ht="15" hidden="false" customHeight="false" outlineLevel="0" collapsed="false">
      <c r="A20" s="25"/>
      <c r="B20" s="25"/>
      <c r="C20" s="13"/>
      <c r="D20" s="13"/>
      <c r="E20" s="13"/>
      <c r="F20" s="13"/>
      <c r="G20" s="13"/>
      <c r="H20" s="13"/>
      <c r="I20" s="13"/>
    </row>
    <row r="21" customFormat="false" ht="15" hidden="false" customHeight="false" outlineLevel="0" collapsed="false">
      <c r="A21" s="25"/>
      <c r="B21" s="25"/>
      <c r="C21" s="13"/>
      <c r="D21" s="13"/>
      <c r="E21" s="13"/>
      <c r="F21" s="13"/>
      <c r="G21" s="13"/>
      <c r="H21" s="13"/>
      <c r="I21" s="13"/>
    </row>
    <row r="22" customFormat="false" ht="15" hidden="false" customHeight="false" outlineLevel="0" collapsed="false">
      <c r="A22" s="25"/>
      <c r="B22" s="25"/>
      <c r="C22" s="13"/>
      <c r="D22" s="13"/>
      <c r="E22" s="13"/>
      <c r="F22" s="13"/>
      <c r="G22" s="13"/>
      <c r="H22" s="13"/>
      <c r="I22" s="13"/>
    </row>
    <row r="23" customFormat="false" ht="15" hidden="false" customHeight="false" outlineLevel="0" collapsed="false">
      <c r="A23" s="25"/>
      <c r="B23" s="25"/>
      <c r="C23" s="13"/>
      <c r="D23" s="13"/>
      <c r="E23" s="13"/>
      <c r="F23" s="13"/>
      <c r="G23" s="13"/>
      <c r="H23" s="13"/>
      <c r="I23" s="13"/>
    </row>
    <row r="24" customFormat="false" ht="15" hidden="false" customHeight="false" outlineLevel="0" collapsed="false">
      <c r="A24" s="25"/>
      <c r="B24" s="25"/>
      <c r="C24" s="13"/>
      <c r="D24" s="13"/>
      <c r="E24" s="13"/>
      <c r="F24" s="13"/>
      <c r="G24" s="13"/>
      <c r="H24" s="13"/>
      <c r="I24" s="13"/>
    </row>
    <row r="26" customFormat="false" ht="15" hidden="false" customHeight="false" outlineLevel="0" collapsed="false">
      <c r="A26" s="5" t="s">
        <v>48</v>
      </c>
    </row>
  </sheetData>
  <dataValidations count="2">
    <dataValidation allowBlank="true" errorStyle="stop" operator="between" showDropDown="false" showErrorMessage="false" showInputMessage="false" sqref="D5:E24" type="list">
      <formula1>"주,야,휴,G1,E1,E2,ED"</formula1>
      <formula2>0</formula2>
    </dataValidation>
    <dataValidation allowBlank="true" errorStyle="stop" operator="between" showDropDown="false" showErrorMessage="false" showInputMessage="false" sqref="I5:I24" type="list">
      <formula1>"예,아니오"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21" t="s">
        <v>49</v>
      </c>
    </row>
    <row r="2" customFormat="false" ht="15" hidden="false" customHeight="false" outlineLevel="0" collapsed="false">
      <c r="A2" s="26"/>
    </row>
    <row r="3" customFormat="false" ht="15" hidden="false" customHeight="false" outlineLevel="0" collapsed="false">
      <c r="A3" s="26" t="s">
        <v>50</v>
      </c>
    </row>
    <row r="4" customFormat="false" ht="15" hidden="false" customHeight="false" outlineLevel="0" collapsed="false">
      <c r="A4" s="26" t="s">
        <v>51</v>
      </c>
    </row>
    <row r="5" customFormat="false" ht="15" hidden="false" customHeight="false" outlineLevel="0" collapsed="false">
      <c r="A5" s="26" t="s">
        <v>52</v>
      </c>
    </row>
    <row r="6" customFormat="false" ht="15" hidden="false" customHeight="false" outlineLevel="0" collapsed="false">
      <c r="A6" s="26" t="s">
        <v>53</v>
      </c>
    </row>
    <row r="7" customFormat="false" ht="15" hidden="false" customHeight="false" outlineLevel="0" collapsed="false">
      <c r="A7" s="26" t="s">
        <v>54</v>
      </c>
    </row>
    <row r="8" customFormat="false" ht="15" hidden="false" customHeight="false" outlineLevel="0" collapsed="false">
      <c r="A8" s="26" t="s">
        <v>55</v>
      </c>
    </row>
    <row r="9" customFormat="false" ht="15" hidden="false" customHeight="false" outlineLevel="0" collapsed="false">
      <c r="A9" s="26"/>
    </row>
    <row r="10" customFormat="false" ht="15" hidden="false" customHeight="false" outlineLevel="0" collapsed="false">
      <c r="A10" s="27" t="s">
        <v>56</v>
      </c>
    </row>
    <row r="11" customFormat="false" ht="15" hidden="false" customHeight="false" outlineLevel="0" collapsed="false">
      <c r="A11" s="27" t="s">
        <v>57</v>
      </c>
    </row>
    <row r="12" customFormat="false" ht="15" hidden="false" customHeight="false" outlineLevel="0" collapsed="false">
      <c r="A12" s="26"/>
    </row>
    <row r="13" customFormat="false" ht="15" hidden="false" customHeight="false" outlineLevel="0" collapsed="false">
      <c r="A13" s="27" t="s">
        <v>58</v>
      </c>
    </row>
    <row r="14" customFormat="false" ht="15" hidden="false" customHeight="false" outlineLevel="0" collapsed="false">
      <c r="A14" s="26"/>
    </row>
    <row r="15" customFormat="false" ht="15" hidden="false" customHeight="false" outlineLevel="0" collapsed="false">
      <c r="A15" s="27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2026-10-22T04:45:03Z</dcterms:created>
  <dc:creator>openpyxl</dc:creator>
  <dc:description/>
  <dc:language>en-US</dc:language>
  <cp:lastModifiedBy/>
  <dcterms:modified xsi:type="dcterms:W3CDTF">2026-10-22T04:45:03Z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